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B:\_VÁROSFEJLESZTÉSI_PROJEKT IRODA\05_Csónakház építése\beszerzes_kozbeszerzes\Kivitelezés Befejezés ÚJ\EKR_be_feltoltendő\"/>
    </mc:Choice>
  </mc:AlternateContent>
  <xr:revisionPtr revIDLastSave="0" documentId="8_{D8582C01-762B-4339-B4B9-86648EC3A93D}" xr6:coauthVersionLast="45" xr6:coauthVersionMax="45" xr10:uidLastSave="{00000000-0000-0000-0000-000000000000}"/>
  <bookViews>
    <workbookView xWindow="-120" yWindow="-120" windowWidth="29040" windowHeight="15840" xr2:uid="{049220D9-B0CA-4B13-8CAD-6CB295DB1B3C}"/>
  </bookViews>
  <sheets>
    <sheet name="befejezési költség" sheetId="7" r:id="rId1"/>
  </sheets>
  <definedNames>
    <definedName name="_xlnm.Print_Area" localSheetId="0">'befejezési költség'!$A$1:$J$127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9" i="7" l="1"/>
  <c r="J89" i="7" s="1"/>
  <c r="I89" i="7"/>
  <c r="H5" i="7" l="1"/>
  <c r="J5" i="7" s="1"/>
  <c r="I5" i="7"/>
  <c r="H9" i="7"/>
  <c r="J9" i="7" s="1"/>
  <c r="I9" i="7"/>
  <c r="H10" i="7"/>
  <c r="I10" i="7"/>
  <c r="H11" i="7"/>
  <c r="J11" i="7" s="1"/>
  <c r="I11" i="7"/>
  <c r="J10" i="7" l="1"/>
  <c r="I110" i="7" l="1"/>
  <c r="I17" i="7"/>
  <c r="J110" i="7" l="1"/>
  <c r="I106" i="7"/>
  <c r="H106" i="7"/>
  <c r="I20" i="7"/>
  <c r="H20" i="7"/>
  <c r="J20" i="7" l="1"/>
  <c r="J106" i="7"/>
  <c r="I116" i="7"/>
  <c r="H112" i="7" l="1"/>
  <c r="I112" i="7"/>
  <c r="J112" i="7" l="1"/>
  <c r="I111" i="7"/>
  <c r="I113" i="7" s="1"/>
  <c r="H111" i="7"/>
  <c r="I105" i="7"/>
  <c r="H105" i="7"/>
  <c r="I104" i="7"/>
  <c r="H104" i="7"/>
  <c r="I103" i="7"/>
  <c r="H103" i="7"/>
  <c r="I102" i="7"/>
  <c r="H102" i="7"/>
  <c r="I101" i="7"/>
  <c r="H101" i="7"/>
  <c r="I100" i="7"/>
  <c r="H100" i="7"/>
  <c r="I99" i="7"/>
  <c r="H99" i="7"/>
  <c r="I95" i="7"/>
  <c r="H95" i="7"/>
  <c r="I94" i="7"/>
  <c r="H94" i="7"/>
  <c r="I19" i="7"/>
  <c r="H19" i="7"/>
  <c r="I18" i="7"/>
  <c r="H18" i="7"/>
  <c r="H17" i="7"/>
  <c r="I16" i="7"/>
  <c r="H16" i="7"/>
  <c r="I15" i="7"/>
  <c r="H15" i="7"/>
  <c r="I90" i="7"/>
  <c r="H90" i="7"/>
  <c r="I88" i="7"/>
  <c r="H88" i="7"/>
  <c r="I87" i="7"/>
  <c r="H87" i="7"/>
  <c r="I86" i="7"/>
  <c r="H86" i="7"/>
  <c r="I85" i="7"/>
  <c r="H85" i="7"/>
  <c r="I84" i="7"/>
  <c r="H84" i="7"/>
  <c r="I83" i="7"/>
  <c r="H83" i="7"/>
  <c r="I82" i="7"/>
  <c r="H82" i="7"/>
  <c r="I81" i="7"/>
  <c r="H81" i="7"/>
  <c r="I80" i="7"/>
  <c r="H80" i="7"/>
  <c r="I78" i="7"/>
  <c r="H78" i="7"/>
  <c r="I77" i="7"/>
  <c r="H77" i="7"/>
  <c r="I76" i="7"/>
  <c r="H76" i="7"/>
  <c r="I73" i="7"/>
  <c r="H73" i="7"/>
  <c r="I71" i="7"/>
  <c r="H71" i="7"/>
  <c r="I69" i="7"/>
  <c r="H69" i="7"/>
  <c r="I68" i="7"/>
  <c r="H68" i="7"/>
  <c r="I67" i="7"/>
  <c r="H67" i="7"/>
  <c r="I66" i="7"/>
  <c r="H66" i="7"/>
  <c r="I63" i="7"/>
  <c r="H63" i="7"/>
  <c r="I62" i="7"/>
  <c r="H62" i="7"/>
  <c r="I56" i="7"/>
  <c r="H56" i="7"/>
  <c r="I55" i="7"/>
  <c r="H55" i="7"/>
  <c r="I54" i="7"/>
  <c r="H54" i="7"/>
  <c r="I53" i="7"/>
  <c r="H53" i="7"/>
  <c r="I52" i="7"/>
  <c r="H52" i="7"/>
  <c r="I51" i="7"/>
  <c r="H51" i="7"/>
  <c r="I50" i="7"/>
  <c r="H50" i="7"/>
  <c r="I49" i="7"/>
  <c r="H49" i="7"/>
  <c r="I48" i="7"/>
  <c r="H48" i="7"/>
  <c r="I47" i="7"/>
  <c r="H47" i="7"/>
  <c r="I46" i="7"/>
  <c r="H46" i="7"/>
  <c r="I45" i="7"/>
  <c r="H45" i="7"/>
  <c r="I44" i="7"/>
  <c r="H44" i="7"/>
  <c r="I43" i="7"/>
  <c r="H43" i="7"/>
  <c r="I42" i="7"/>
  <c r="H42" i="7"/>
  <c r="I38" i="7"/>
  <c r="I39" i="7" s="1"/>
  <c r="H38" i="7"/>
  <c r="H39" i="7" s="1"/>
  <c r="I118" i="7"/>
  <c r="H116" i="7"/>
  <c r="I34" i="7"/>
  <c r="H34" i="7"/>
  <c r="I33" i="7"/>
  <c r="H33" i="7"/>
  <c r="I32" i="7"/>
  <c r="H32" i="7"/>
  <c r="I31" i="7"/>
  <c r="H31" i="7"/>
  <c r="I27" i="7"/>
  <c r="H27" i="7"/>
  <c r="I26" i="7"/>
  <c r="H26" i="7"/>
  <c r="I25" i="7"/>
  <c r="H25" i="7"/>
  <c r="I24" i="7"/>
  <c r="H24" i="7"/>
  <c r="I23" i="7"/>
  <c r="H23" i="7"/>
  <c r="I22" i="7"/>
  <c r="H22" i="7"/>
  <c r="I21" i="7"/>
  <c r="H21" i="7"/>
  <c r="I6" i="7"/>
  <c r="H6" i="7"/>
  <c r="H91" i="7" l="1"/>
  <c r="H118" i="7"/>
  <c r="H57" i="7"/>
  <c r="H28" i="7"/>
  <c r="I28" i="7"/>
  <c r="H107" i="7"/>
  <c r="I35" i="7"/>
  <c r="H35" i="7"/>
  <c r="H12" i="7"/>
  <c r="H96" i="7"/>
  <c r="I107" i="7"/>
  <c r="I91" i="7"/>
  <c r="I96" i="7"/>
  <c r="I12" i="7"/>
  <c r="H113" i="7"/>
  <c r="J34" i="7"/>
  <c r="J45" i="7"/>
  <c r="J51" i="7"/>
  <c r="J71" i="7"/>
  <c r="J25" i="7"/>
  <c r="J81" i="7"/>
  <c r="J24" i="7"/>
  <c r="J80" i="7"/>
  <c r="J17" i="7"/>
  <c r="J100" i="7"/>
  <c r="J19" i="7"/>
  <c r="J111" i="7"/>
  <c r="J113" i="7" s="1"/>
  <c r="J83" i="7"/>
  <c r="J94" i="7"/>
  <c r="J22" i="7"/>
  <c r="J48" i="7"/>
  <c r="J54" i="7"/>
  <c r="J67" i="7"/>
  <c r="J82" i="7"/>
  <c r="J102" i="7"/>
  <c r="J103" i="7"/>
  <c r="J26" i="7"/>
  <c r="J73" i="7"/>
  <c r="J27" i="7"/>
  <c r="J38" i="7"/>
  <c r="J39" i="7" s="1"/>
  <c r="J47" i="7"/>
  <c r="J53" i="7"/>
  <c r="J66" i="7"/>
  <c r="J23" i="7"/>
  <c r="J15" i="7"/>
  <c r="J76" i="7"/>
  <c r="J90" i="7"/>
  <c r="I57" i="7"/>
  <c r="J33" i="7"/>
  <c r="J44" i="7"/>
  <c r="J50" i="7"/>
  <c r="J56" i="7"/>
  <c r="J69" i="7"/>
  <c r="J85" i="7"/>
  <c r="J16" i="7"/>
  <c r="J99" i="7"/>
  <c r="J105" i="7"/>
  <c r="J87" i="7"/>
  <c r="J18" i="7"/>
  <c r="J101" i="7"/>
  <c r="J46" i="7"/>
  <c r="J52" i="7"/>
  <c r="J63" i="7"/>
  <c r="J86" i="7"/>
  <c r="J104" i="7"/>
  <c r="J77" i="7"/>
  <c r="J88" i="7"/>
  <c r="J32" i="7"/>
  <c r="J43" i="7"/>
  <c r="J49" i="7"/>
  <c r="J55" i="7"/>
  <c r="J68" i="7"/>
  <c r="J78" i="7"/>
  <c r="J84" i="7"/>
  <c r="J21" i="7"/>
  <c r="J95" i="7"/>
  <c r="J116" i="7"/>
  <c r="J42" i="7"/>
  <c r="J62" i="7"/>
  <c r="J6" i="7"/>
  <c r="J31" i="7"/>
  <c r="H121" i="7" l="1"/>
  <c r="H123" i="7" s="1"/>
  <c r="H122" i="7" s="1"/>
  <c r="I121" i="7"/>
  <c r="I123" i="7" s="1"/>
  <c r="I122" i="7" s="1"/>
  <c r="J28" i="7"/>
  <c r="J118" i="7"/>
  <c r="J107" i="7"/>
  <c r="J91" i="7"/>
  <c r="J96" i="7"/>
  <c r="J35" i="7"/>
  <c r="J12" i="7"/>
  <c r="J57" i="7"/>
  <c r="J121" i="7" l="1"/>
  <c r="J123" i="7" s="1"/>
  <c r="J122" i="7" s="1"/>
  <c r="C136" i="7"/>
  <c r="D136" i="7" s="1"/>
  <c r="E136" i="7" s="1"/>
  <c r="F136" i="7" s="1"/>
  <c r="G136" i="7" s="1"/>
  <c r="H134" i="7" s="1"/>
  <c r="C137" i="7"/>
  <c r="D137" i="7" s="1"/>
  <c r="E137" i="7" s="1"/>
  <c r="F137" i="7" s="1"/>
  <c r="G137" i="7" s="1"/>
  <c r="H135" i="7" s="1"/>
  <c r="H136" i="7" l="1"/>
</calcChain>
</file>

<file path=xl/sharedStrings.xml><?xml version="1.0" encoding="utf-8"?>
<sst xmlns="http://schemas.openxmlformats.org/spreadsheetml/2006/main" count="241" uniqueCount="155">
  <si>
    <t>21-001-13.1.1-0631101</t>
  </si>
  <si>
    <t>Füvesítés sík felületen talaj-előkészítéssel, ....dkg/m2-.....minőségű fűmagkeverékkel, gépi erővel KITE PÁZSIT fűmagkeverék, 40-50 dkg/10 m2</t>
  </si>
  <si>
    <t>10 m2</t>
  </si>
  <si>
    <t>m3</t>
  </si>
  <si>
    <t>m2</t>
  </si>
  <si>
    <t>db</t>
  </si>
  <si>
    <t>Munkanem összesen:</t>
  </si>
  <si>
    <t>Tételszám</t>
  </si>
  <si>
    <t>Tétel szövege</t>
  </si>
  <si>
    <t>Menny.</t>
  </si>
  <si>
    <t>Egység</t>
  </si>
  <si>
    <t>Anyag egységár</t>
  </si>
  <si>
    <t>Díj egységre</t>
  </si>
  <si>
    <t>Anyag összesen</t>
  </si>
  <si>
    <t>Díj összesen</t>
  </si>
  <si>
    <t>A+D összesen</t>
  </si>
  <si>
    <t>IRTÁS, FÖLD-ÉS SZIKLAMUNKA</t>
  </si>
  <si>
    <t>m</t>
  </si>
  <si>
    <t>SÍKALAPOZÁS</t>
  </si>
  <si>
    <t>23-003-3-0242927</t>
  </si>
  <si>
    <t>Beton alapozás készítése tolóajtó alsó vezetősín fogadására 
statikai terveknek megfelelően</t>
  </si>
  <si>
    <t>HIDEG- ÉS MELEGBURKOLATOK KÉSZÍTÉSE</t>
  </si>
  <si>
    <t>42-051-1.1.2.3.2.2-0145081</t>
  </si>
  <si>
    <t>42-051-1.1.2.3.2.2-0145082</t>
  </si>
  <si>
    <t>42-051-1.1.2.3.2.2-0145083</t>
  </si>
  <si>
    <t>FÉM NYÍLÁSZÁRÓ ÉS ÉPÜLETLAKATOS</t>
  </si>
  <si>
    <t>45-003-1.1-0111414</t>
  </si>
  <si>
    <t>Kerítéskapu elhelyezése egyszárnyú kivitelben (STEELVENT ELŐD) könnyű típusú személykapu szabad nyílás: 1,0 m-ig horganyzott + porszórt RAL6005 ST10/háló ZN 750-1000x1500-2000 mm névleges méret, Cikkszám: 6K080306021800002</t>
  </si>
  <si>
    <t>45-003-1.3-0110851</t>
  </si>
  <si>
    <t>45-004-1-0180301</t>
  </si>
  <si>
    <t>Acél erkély-, folyosó- és mellvédkorlát elhelyezése, fészekbe vagy kőcsavaros rögzítéssel, korlátelemek hidegen hajlított idomacélokból és laposacélokból hegesztett szerkezettel, tüzihorganyzott kivitelben, a terepszinti födém felső síkján rozsdamentes acél talplemezekkel rögzítve.</t>
  </si>
  <si>
    <t>45-004-1-0180302</t>
  </si>
  <si>
    <t>45-004-3-0990114</t>
  </si>
  <si>
    <t>klt</t>
  </si>
  <si>
    <t>Zárható, kiemelhető acél ajtó készítése, zártszelvény vázzal, fém terpeszlemez (expandált lemez) külső burkolattal, belső oldalon 200x200 mm osztású 10 mm átmérőjű betonacél háló biztonsági rácsozással, szinterezéssel kompletten NM= 2,125 x 2,575 m</t>
  </si>
  <si>
    <t>FELÜLETKÉPZÉS</t>
  </si>
  <si>
    <t>Belső festéseknél felület előkészítése, részmunkák; felület glettelése zsákos kiszerelésű anyagból (alapozóval, sarokvédelemmel), bármilyen padozatú helyiségben, gipszkarton felületen, 1,5 mm vastagságban, tagolatlan felületen StoLevell In Fill ásványi simító és hézagoló glettanyag, Cikkszám: 02970-xxx Öltöző és tároló gipszkarton falai</t>
  </si>
  <si>
    <t>47-010-1.2.1-0214038</t>
  </si>
  <si>
    <t>47-011-15.1.1.1-0151171</t>
  </si>
  <si>
    <t>Diszperziós festés műanyag bázisú vizes-diszperziós  fehér vagy gyárilag színezett festékkel, új vagy régi lekapart, előkészített alapfelületen, vakolaton, két rétegben, tagolatlan sima felületen diszperziós belső falfesték  (Héra), fehér, EAN: 5995061999118 
Öltöző és tároló gipszkarton falai</t>
  </si>
  <si>
    <t>47-013-3.1.1.2.1.3-0148202</t>
  </si>
  <si>
    <t>BEÉPÍTETT SZÁLLÍTÓ- ÉS EMELŐBERENDEZÉSEK</t>
  </si>
  <si>
    <t>87-041-3.1.1.1</t>
  </si>
  <si>
    <t>Akadálymentes felvonó; lépcsőlift telepítése kültéri lépcsőhöz</t>
  </si>
  <si>
    <t>KERT- ÉS PARKÉPÍTÉSI MUNKA</t>
  </si>
  <si>
    <t>91-004-2.6-0613097</t>
  </si>
  <si>
    <t>Kertépítő elemek elhelyezése előregyártott elemekből, kerékpártartó elhelyezése (LEIER Euroline kerékpártartó, Vienna, 36x74x20 cm , Cikkszám: HUTGO2907)</t>
  </si>
  <si>
    <t>ÉPÜLETGÉPÉSZET</t>
  </si>
  <si>
    <t>K-tétel</t>
  </si>
  <si>
    <t>Udvari ivóvíz vezeték és udvari szennyvíz hálózat rákötése a helyszíni adottságok szerint a meglévő vízmérő aknára és tisztító idomra</t>
  </si>
  <si>
    <t>82-121-203-003-24-15421</t>
  </si>
  <si>
    <t>Kerti locsolószelep tömlővéggel, sárgarézből, felszerelve, (MOFÉM típusú) 3/4"-os 111-0002-00</t>
  </si>
  <si>
    <t>82-113-103-133-02-11111</t>
  </si>
  <si>
    <t>Lakásvízmérő, sárgaréz hollandis csatlakozókkal, hitelesítve, víznyomóvezetékbe szerelve, (MOM PRIMOM típusú) hidegvízre, natúr kivitelben 7710 sz. DN 13- 3/4"   1,5 m3/h (locsolómérő)</t>
  </si>
  <si>
    <t>82-121-203-004-31-31172</t>
  </si>
  <si>
    <t>Golyóscsap ivóvízre, PN10, max. 90 °C, nyers, vörösöntvény szerelvényházzal, a szerelvényház mindkét oldalán G 1/4" méretű vakdugókkal lezárt ürítő helyekkel, DIN EN 13828 szerinti teljes átömlési keresztmetszettel, krómozott sárgaréz zárógolyóval, átöblített zárógolyó mögötti térrel, holttér-mentes kialakítással, DIN EN ISO 3822 szerint zajvédelemre bevizsgált, felszerelve (OVENTROP Optibal TW típusú) ivóvízre, PN10, max. 90 °C, zöld jelzőkoronggal, mindkét oldalán EN 10226-1 szerinti belsőmenetes csatlakozással, műanyag fogantyúval DN 25,     1", bm 4208808</t>
  </si>
  <si>
    <t>82-121-202-002-24-15221</t>
  </si>
  <si>
    <t>Víz-fűtés szerelési felhasználású gömbcsap, sárgarézből (piros fogantyúval), felszerelve (MOFÉM AHA típusú) golyós ürítőcsap 1/2"-os 113-0047-00</t>
  </si>
  <si>
    <t>82-281-852-110-41-00451</t>
  </si>
  <si>
    <t>Légbeszívó szelep műanyagból (PP), hőszigetelő burkolattal, levehető rovarfogó ráccsal, gumimembránnal, max. teljesítmény 37 l/s, felszerelve, DN 110 HL900N jelű, EN12380-1 szerint PP DN110/75/50 (szűkítővel) HL900N</t>
  </si>
  <si>
    <t>81-514-004-025-21-31015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</si>
  <si>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tekercsben szállítva átm. 25 x 2,50 mm FFC25</t>
  </si>
  <si>
    <t>81-514-005-032-21-31015</t>
  </si>
  <si>
    <t>átm. 32 x 3,00 mm FFC32</t>
  </si>
  <si>
    <t>81-231-110-110-21-91017</t>
  </si>
  <si>
    <t>Tokos lefolyóvezeték műanyagból, gumigyűrűs kötésekkel, szakaszos tömörségi próbával, szabadon szerelve, csőidomokkal és csőtartókkal együtt. Anyaga: PVC, MSZ:8000-4:1981 (WAVIN KA PVC típusú) átm.110 x 2,2 mm CLC2111</t>
  </si>
  <si>
    <t>48-830-011-028-59-85520</t>
  </si>
  <si>
    <t>Épületgépészeti és ipari csővezeték szigetelése szintetikus gumi, szintetikus kaucsuk, polietilén vagy poliuretán anyagú csőhéjjal, illesztések, hézagok, csővégek lezárásával (TUBOLIT-DG típusú) anyaga: polietilén, 13 mm vastag 28 mm átm. csővezetékre DG-028/13</t>
  </si>
  <si>
    <t>48-830-011-035-59-85520</t>
  </si>
  <si>
    <t>35 mm átm. csővezetékre DG-035/13</t>
  </si>
  <si>
    <t>Ivóvíz és csatorna rákötés a szaniter konténerekre, 2-2db ivóvíz és csatorna rákötés kompletten</t>
  </si>
  <si>
    <t>M-82-999-111-002</t>
  </si>
  <si>
    <t>Víz,- csatornaszerelési munkák próbái, vízvezetéki nyomórendszer nyomáspróbája</t>
  </si>
  <si>
    <t>M-82-999-111-004</t>
  </si>
  <si>
    <t>vezetékrendszer fertőtlenítése</t>
  </si>
  <si>
    <t>M-82-999-111-001</t>
  </si>
  <si>
    <t>vízvezetéki lefolyórendszer tömörségi próbája</t>
  </si>
  <si>
    <t>Vízellátás-csatornázás szerelési munkák összesen:</t>
  </si>
  <si>
    <t>ÉPÜLETVILLAMOSSÁG</t>
  </si>
  <si>
    <t>VEZETÉKEK, VÉDŐCSÖVEK</t>
  </si>
  <si>
    <t>Mh - 1 KV cu vezeték műanyag védőcsőbe húzva, a szükséges kötésekkel ( EPH)</t>
  </si>
  <si>
    <t xml:space="preserve">10 mm2 </t>
  </si>
  <si>
    <t xml:space="preserve">4 mm2 </t>
  </si>
  <si>
    <t xml:space="preserve">NYM-J kábel védőcsőbe húzva, vagy tartószerkezetre szerelve, </t>
  </si>
  <si>
    <t>3*1,5mm2</t>
  </si>
  <si>
    <t>3*2,5 mm2</t>
  </si>
  <si>
    <t>5*4 mm2</t>
  </si>
  <si>
    <t>5*2,5 mm2</t>
  </si>
  <si>
    <t>MÜI. védőcső falon kívűl,  álmennyzetben, gipszkarton takarásban szerelve, rögzítéssel, kötődobozokkal tartószerkezet anyagával komplett elhelyezve</t>
  </si>
  <si>
    <t>Æ 16</t>
  </si>
  <si>
    <t>"E” jelű épület elosztó</t>
  </si>
  <si>
    <t>GE-04sz terv szerinti  elosztóberendezés készülékezéssel ,készülékek elhelyezésével és bekötésével gyárilag összeállítva, sorkapcsokkal, készülék és leágazás feliratozással, ,kábelek bekötésével  elosztó minősítő irattal, helyszínen felállítva, bekötve , lepróbálva, az elosztóban a megvalósulási terv elhelyezésével,</t>
  </si>
  <si>
    <t>SZERELVÉNYEK, ( szerelvény doboz elhelyezéssel)  felszerelve, bekötve ,  megrendelő választása szerint  tipus családból  fehér színben</t>
  </si>
  <si>
    <t>SZERELVÉNYEK, ( szerelvény doboz elhelyezéssel)  felszerelve, bekötve ,  megrendelő választása szerint tipus családból fehér színben</t>
  </si>
  <si>
    <t>LÁMPATESTEK felszerelve, bekötve, megrendelő választása szerint  tipus, fényforrással kompletten</t>
  </si>
  <si>
    <t>F1 jelű 1x54W mennyezeti búrás fénycsőarmatúra, fényforrással, EVG előtéttel, minimum IP44 védettséggel</t>
  </si>
  <si>
    <t>F2 jelű 2x54W mennyezeti búrás fénycsőarmatúra, fényforrással, EVG előtéttel, minimum IP44 védettséggel</t>
  </si>
  <si>
    <t>L1 jelű LED-es fényvető oldalfalra szerelve minimum IP44 védettséggel</t>
  </si>
  <si>
    <t>L2 jelű Falbasüllyesztett LED-es lépcsővilágító minimum IP44 védettséggel</t>
  </si>
  <si>
    <t>L3 jelű Oldalfali LED-es lámpa, minimum IP44 védettséggel</t>
  </si>
  <si>
    <t>Üzembe helyezés előtti első tűzvédelmi és villamosssági szabványossági felülvizsgálat, jegyzőkönyv</t>
  </si>
  <si>
    <t>Szigetelési ellenállásmérés mért betápláló kábelen, jegyzőkönyv készítés</t>
  </si>
  <si>
    <t xml:space="preserve">Érintésvédelmi mérés és jegyzőkönyv készítés </t>
  </si>
  <si>
    <t xml:space="preserve">Földelés ellenállás mérés és jegyzőkönyv készítés </t>
  </si>
  <si>
    <t>Hálózat fejlesztési hozzájárulás (előirányzat)</t>
  </si>
  <si>
    <t>óra</t>
  </si>
  <si>
    <t>Ipari padlóburkolat készítése, beltéri vagy kül- és beltéri  járófelületek, új beton vagy esztrich járófelületre, műgyanta bevonattal, kopásálló műgyanta bevonati rendszerrel, műgyanta alapozó, kiegyenlítő + kvarchomok,  műgyanta fedőbevonat, sima felülettel, pigmentált epoxigyanta bevonat, 1,5 mm rétegvastagságig (Remmers Viscacid Epoxi Beschichtung OS), epoxigyanta, RAL színkollekció szerint, 6180 + Remmers Viscacid Epoxi Bauharz építőipari epoxigyanta Terepszinten lévő öltözőben, 6 cm magas lábazattal (10,59 m) együtt, szükség esetén hajlaterősítő szalag alkalmazásával R9 rétegrend</t>
  </si>
  <si>
    <t>Ipari padlóburkolat készítése, beltéri vagy kül- és beltéri  járófelületek, új beton vagy esztrich járófelületre, műgyanta bevonattal, kopásálló műgyanta bevonati rendszerrel, műgyanta alapozó, kiegyenlítő + kvarchomok,  műgyanta fedőbevonat, sima felülettel, pigmentált epoxigyanta bevonat, 1,5 mm rétegvastagságig (Sikafloor-400 N Elastic+) egykomponensű, különlegesen rugalmas, poliuretán bevonatrendszer csúszásmentesítő adalékanyaggal, betonszürke színben R3 rétegrend</t>
  </si>
  <si>
    <t>Normál nem egyenletes nedvszívóképességű ásványi falfelületek alapozása, felületmegerősítése, szilikát káli-vízüveg bázisú alapozóval, tagolatlan felületen szilikát festékrendszer alapozója (Remmers Silikat Grundierung D), 0624 Öltöző és tároló vasbeton falai</t>
  </si>
  <si>
    <t>Díj</t>
  </si>
  <si>
    <t xml:space="preserve">                                                                                                                                                                                                                            </t>
  </si>
  <si>
    <t>Ipari padlóburkolat készítése, beltéri vagy kül- és beltéri  járófelületek, új beton vagy esztrich járófelületre, műgyanta bevonattal, kopásálló műgyanta bevonati rendszerrel, műgyanta alapozó, kiegyenlítő + kvarchomok,  műgyanta fedőbevonat, sima felülettel, pigmentált epoxigyanta bevonat, 1,5 mm rétegvastagságig (Sikafloor-400 N Elastic+) egykomponensű, különlegesen rugalmas, poliuretán bevonatrendszer csúszásmentesítő adalékanyaggal
Kültéri lépcső burkolata, a lépcső mellett futó vasbeton oldalfalakra 10 cm magas lábazattal (21,2 m) együtt, szükség esetén hajlaterősítő szalag alkalmazásával R5 rétegrend</t>
  </si>
  <si>
    <t>Egyedi</t>
  </si>
  <si>
    <t>Külső hulladéktároló befejezése, tető építése, felületkezelés</t>
  </si>
  <si>
    <t>Fedett kültéri hajótároló befejezése, tető építése, felületkezelés</t>
  </si>
  <si>
    <t>Beton alapozás bontása</t>
  </si>
  <si>
    <t>Elkészült szerkezetek vizsgálata árajánlat alapján kompletten, 3 példány papír alapú hitelesített vizsgálati jegyzőkönyvvel</t>
  </si>
  <si>
    <t>Oszlopok, pillérek javítása, megerősítése, felületképzése</t>
  </si>
  <si>
    <t>Vasbeton gerenda javítása, megerősítése, felületképzése</t>
  </si>
  <si>
    <t>Sík vagy alulbordás vasbeton lemez javítása, megerősítése, alsó felületképzése</t>
  </si>
  <si>
    <t>Külső vasbeton lépcső fokainak javítása, felületképzése</t>
  </si>
  <si>
    <t>Acél korlát tartóinak befúrása és rögzítése vasbetonba</t>
  </si>
  <si>
    <t>Beton és vasbeton szerkezetek felületi javítása előtti alapozó, korróziógátló vagy kötőréteg felhordása 1 rétegben
MUREXIN Repol HS 1 tapadásjavító habarcs</t>
  </si>
  <si>
    <t>31-090-005-0314374</t>
  </si>
  <si>
    <t>Beton- vagy vasbeton szerkezetek vékony kiegyenlítése,felületi javítása gyári szárazhabarccsal, betonjavító habarcs felhordása gépi felület-előkészítéssel, MUREXIN Repol BS 05 G betonglett</t>
  </si>
  <si>
    <t>31-090-001.1.1-0314393</t>
  </si>
  <si>
    <t>Nettó</t>
  </si>
  <si>
    <t>Áfa</t>
  </si>
  <si>
    <t>Bruttó</t>
  </si>
  <si>
    <r>
      <rPr>
        <b/>
        <sz val="10"/>
        <rFont val="Arial Narrow"/>
        <family val="2"/>
        <charset val="238"/>
      </rPr>
      <t xml:space="preserve">KV2 jelű  </t>
    </r>
    <r>
      <rPr>
        <sz val="10"/>
        <rFont val="Arial Narrow"/>
        <family val="2"/>
        <charset val="238"/>
      </rPr>
      <t xml:space="preserve">II.s. kapcsoló falon kívüli, védett IP44, 16A  </t>
    </r>
  </si>
  <si>
    <r>
      <rPr>
        <b/>
        <sz val="10"/>
        <rFont val="Arial Narrow"/>
        <family val="2"/>
        <charset val="238"/>
      </rPr>
      <t xml:space="preserve">KV8 jelű  </t>
    </r>
    <r>
      <rPr>
        <sz val="10"/>
        <rFont val="Arial Narrow"/>
        <family val="2"/>
        <charset val="238"/>
      </rPr>
      <t xml:space="preserve">II.s. alternatív kapcsoló falon kívüli, védett IP44, 16A  </t>
    </r>
  </si>
  <si>
    <r>
      <rPr>
        <b/>
        <sz val="10"/>
        <rFont val="Arial Narrow"/>
        <family val="2"/>
        <charset val="238"/>
      </rPr>
      <t>KKMO jelű</t>
    </r>
    <r>
      <rPr>
        <sz val="10"/>
        <rFont val="Arial Narrow"/>
        <family val="2"/>
        <charset val="238"/>
      </rPr>
      <t xml:space="preserve">  falon kívűli kivitelű II.s kapcsoló 16A, IP54 230V(lépcsőlift)</t>
    </r>
  </si>
  <si>
    <t>ÖSSZESEN:</t>
  </si>
  <si>
    <t>Anyag</t>
  </si>
  <si>
    <t>A+D</t>
  </si>
  <si>
    <t>Acél erkély-, folyosó- és mellvédkorlát elhelyezése, fészekbe vagy kőcsavaros rögzítéssel, korlátelemek hidegen hajlított idomacélokból és laposacélokból hegesztett szerkezettel, tüzihorganyzott kivitelben, a terepszinti födém felső síkján rozsdamentes acél talplemezekkel rögzítve. Végleges épület elkészültéig</t>
  </si>
  <si>
    <t>Kapaszkodó elhelyezése fészekbe vagy kőcsavaros rögzítéssel, acél csőszelvényekből kialakítva, dűbelezett szerelvénnyel rögzítve, tüzihorganyzott kivitelben, vasbeton falra két sorban 70 cm és 95 cm magasságban  Kültéri lépcsőhöz</t>
  </si>
  <si>
    <t>Kerítéskapu elhelyezése sínenfutó kivitelben, 6,00 m szabad nyílásméretig, kétirányban nyitható tolókapu készítése
(STEELVENT TAS) kézi működtetésű tolókapu nyílásméret : 2 x 3500 x 1600 mm terrvekben szereplő kialakítással és tartozékokkal</t>
  </si>
  <si>
    <t>Eltolható, zárható acélszerkezetű rácsozás készítése, födémre görgős függesztőelemekkel rögzített sínpályán mozgatható 5 db tolóajtó elemmel, alsó vezetőgörgők a vasalt beton sávalapba épített sínekben futnak, a kapuk 50x50x3 mm-es zártszelvényből készülnek belül 200x200 mm osztású 10 mm átmérőjű betonacél háló betéttel, kívül acél terpeszlemez burkolattal, szinterezéssel NM= 18 x 2,675 m</t>
  </si>
  <si>
    <t>Szilikát festések, káli-vízüveg kötőanyagú vízbázisú,  magas vízgőz áteresztő képességű homlokzatfestés, új vagy régi lekapart, előkészített alapfelületen, beton felületen, két rétegben, egy vagy több színben, tagolatlan durva felületen (Baumit SilikatColor (Baumit Szilikát) festék, 9, 8, 7, 6 színcsoport), Öltöző és tároló vasbeton falai</t>
  </si>
  <si>
    <t>Épületen belüli acélszerkezetű hajótároló rendszer leszedése vasbeton tartószerkezet javításnák idejére, majd utána visszahelyezés, acélszerkezet becsült acélanyag mennyisége 1000 kg</t>
  </si>
  <si>
    <t>ÉNGY kód: 47-000-4076193
Kód: 47-000-001.21.7.3.2-0154077</t>
  </si>
  <si>
    <t>Építési napló napi vezetése</t>
  </si>
  <si>
    <t>nap</t>
  </si>
  <si>
    <t>Összesen:</t>
  </si>
  <si>
    <t>Felvonulás</t>
  </si>
  <si>
    <t>ÉNGY kód: 05-008-4515616
Kód: 05-008-002.2.2.3</t>
  </si>
  <si>
    <t>Autódaruval végzett munka, autódaru teleszkópos gémmel,
420 kW-ig, 200 t teherbírásig, 150 kW, teherbírás: 25t</t>
  </si>
  <si>
    <t>Meglévő szaniter konténer átfordítása, terv szerinti elrendezésben</t>
  </si>
  <si>
    <t>HELYSZÍNI BETON ÉS VASBETONMUNKA, ÁLLVÁNYOZÁS, SZERKEZETEK ELLENŐRZÉSE</t>
  </si>
  <si>
    <t>ÉNGY kód: 15-012-0012374
Kód: 15-012-001.2</t>
  </si>
  <si>
    <t>Egy pallószintű belső állvány készítésepallóterítéssel, korláttal, lábdeszkával, állványépítés MSZ- és alkalmazástechnikai kézikönyv szerint, 10,01-16,00 m pallószint magasság között, csőállványból</t>
  </si>
  <si>
    <t>KIEGÉSZÍTŐ MUNKÁK</t>
  </si>
  <si>
    <t>Kivitelezési hibák miatt kiegészítő kiviteli terv készítése (betonfelület, korlátrögzítés, esetleges villany)</t>
  </si>
  <si>
    <t>villanyóra szekrény elhelyezése és bekötése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</si>
</sst>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Ft&quot;"/>
    <numFmt numFmtId="165" formatCode="#,##0\ _F_t"/>
    <numFmt numFmtId="166" formatCode="0.0000%"/>
  </numFmts>
  <fonts count="10" x14ac:knownFonts="1">
    <font>
      <sz val="11"/>
      <color theme="1"/>
      <name val="Calibri"/>
      <family val="2"/>
      <charset val="238"/>
      <scheme val="minor"/>
    </font>
    <font>
      <b/>
      <sz val="10"/>
      <color theme="1"/>
      <name val="Arial Narrow"/>
      <family val="2"/>
      <charset val="238"/>
    </font>
    <font>
      <sz val="10"/>
      <color theme="1"/>
      <name val="Arial Narrow"/>
      <family val="2"/>
      <charset val="238"/>
    </font>
    <font>
      <sz val="10"/>
      <name val="Arial Narrow"/>
      <family val="2"/>
      <charset val="238"/>
    </font>
    <font>
      <b/>
      <sz val="10"/>
      <name val="Arial Narrow"/>
      <family val="2"/>
      <charset val="238"/>
    </font>
    <font>
      <sz val="10"/>
      <color rgb="FFFF0000"/>
      <name val="Arial Narrow"/>
      <family val="2"/>
      <charset val="238"/>
    </font>
    <font>
      <sz val="11"/>
      <name val="Calibri"/>
      <family val="2"/>
      <charset val="238"/>
      <scheme val="minor"/>
    </font>
    <font>
      <b/>
      <sz val="11"/>
      <color theme="1"/>
      <name val="Calibri"/>
      <family val="2"/>
      <charset val="238"/>
      <scheme val="minor"/>
    </font>
    <font>
      <b/>
      <sz val="12"/>
      <color theme="1"/>
      <name val="Calibri"/>
      <family val="2"/>
      <charset val="238"/>
      <scheme val="minor"/>
    </font>
    <font>
      <sz val="8"/>
      <name val="Calibri"/>
      <family val="2"/>
      <charset val="238"/>
      <scheme val="minor"/>
    </font>
  </fonts>
  <fills count="3">
    <fill>
      <patternFill patternType="none"/>
    </fill>
    <fill>
      <patternFill patternType="gray125"/>
    </fill>
    <fill>
      <patternFill patternType="solid">
        <fgColor theme="9" tint="0.79998168889431442"/>
        <bgColor indexed="64"/>
      </patternFill>
    </fill>
  </fills>
  <borders count="2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148">
    <xf numFmtId="0" fontId="0" fillId="0" borderId="0" xfId="0"/>
    <xf numFmtId="0" fontId="1" fillId="0" borderId="0"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0" xfId="0" applyFont="1" applyFill="1" applyAlignment="1">
      <alignment horizontal="left" vertical="center" wrapText="1"/>
    </xf>
    <xf numFmtId="166" fontId="2" fillId="0" borderId="0" xfId="0" applyNumberFormat="1" applyFont="1" applyFill="1" applyBorder="1" applyAlignment="1">
      <alignment horizontal="right" vertical="center" wrapText="1"/>
    </xf>
    <xf numFmtId="0" fontId="3" fillId="0" borderId="0" xfId="0" applyFont="1" applyFill="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166" fontId="5"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center" wrapText="1"/>
    </xf>
    <xf numFmtId="166"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wrapText="1"/>
    </xf>
    <xf numFmtId="166" fontId="3" fillId="0" borderId="0" xfId="0" applyNumberFormat="1" applyFont="1" applyFill="1" applyBorder="1" applyAlignment="1">
      <alignment horizontal="right" vertical="center" wrapText="1"/>
    </xf>
    <xf numFmtId="0" fontId="3" fillId="0" borderId="0" xfId="0" applyFont="1" applyFill="1" applyBorder="1" applyAlignment="1">
      <alignment horizontal="left" vertical="center"/>
    </xf>
    <xf numFmtId="0" fontId="0" fillId="0" borderId="0" xfId="0" applyFill="1"/>
    <xf numFmtId="0" fontId="5"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0" fillId="0" borderId="0" xfId="0" applyBorder="1"/>
    <xf numFmtId="0" fontId="6" fillId="0" borderId="0" xfId="0" applyFont="1"/>
    <xf numFmtId="165" fontId="3" fillId="0" borderId="0" xfId="0" applyNumberFormat="1" applyFont="1" applyFill="1" applyBorder="1" applyAlignment="1">
      <alignment horizontal="left" vertical="center"/>
    </xf>
    <xf numFmtId="0" fontId="6" fillId="0" borderId="0" xfId="0" applyFont="1" applyFill="1"/>
    <xf numFmtId="0" fontId="0" fillId="0" borderId="0" xfId="0" applyFill="1" applyBorder="1"/>
    <xf numFmtId="165" fontId="4" fillId="0" borderId="0" xfId="0" applyNumberFormat="1" applyFont="1" applyFill="1" applyBorder="1" applyAlignment="1">
      <alignment horizontal="right" vertical="center" wrapText="1"/>
    </xf>
    <xf numFmtId="10" fontId="2"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3" fillId="0" borderId="0" xfId="0" applyFont="1" applyFill="1" applyBorder="1" applyAlignment="1">
      <alignment horizontal="right" vertical="center"/>
    </xf>
    <xf numFmtId="10" fontId="3" fillId="0" borderId="0"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0" fontId="2" fillId="0" borderId="5" xfId="0" applyFont="1" applyFill="1" applyBorder="1" applyAlignment="1">
      <alignment horizontal="left" vertical="center"/>
    </xf>
    <xf numFmtId="0" fontId="2" fillId="0" borderId="5" xfId="0" applyFont="1" applyFill="1" applyBorder="1" applyAlignment="1">
      <alignment horizontal="left" vertical="center" wrapText="1"/>
    </xf>
    <xf numFmtId="49" fontId="2" fillId="0" borderId="5" xfId="0" applyNumberFormat="1" applyFont="1" applyFill="1" applyBorder="1" applyAlignment="1">
      <alignment horizontal="left" vertical="center" wrapText="1"/>
    </xf>
    <xf numFmtId="0" fontId="3" fillId="0" borderId="5" xfId="0" applyFont="1" applyFill="1" applyBorder="1" applyAlignment="1">
      <alignment horizontal="left" vertical="center"/>
    </xf>
    <xf numFmtId="0" fontId="1" fillId="0" borderId="5" xfId="0" applyFont="1" applyFill="1" applyBorder="1" applyAlignment="1">
      <alignment horizontal="right" vertical="center" wrapText="1"/>
    </xf>
    <xf numFmtId="165" fontId="2" fillId="0" borderId="5" xfId="0" applyNumberFormat="1" applyFont="1" applyFill="1" applyBorder="1" applyAlignment="1" applyProtection="1">
      <alignment horizontal="right" vertical="center" wrapText="1"/>
      <protection locked="0"/>
    </xf>
    <xf numFmtId="165" fontId="2" fillId="0" borderId="5" xfId="0" applyNumberFormat="1" applyFont="1" applyFill="1" applyBorder="1" applyAlignment="1">
      <alignment horizontal="right" vertical="center" wrapText="1"/>
    </xf>
    <xf numFmtId="165" fontId="1" fillId="0" borderId="5" xfId="0" applyNumberFormat="1" applyFont="1" applyFill="1" applyBorder="1" applyAlignment="1">
      <alignment horizontal="right" vertical="center" wrapText="1"/>
    </xf>
    <xf numFmtId="0" fontId="2" fillId="0" borderId="5" xfId="0" applyFont="1" applyFill="1" applyBorder="1" applyAlignment="1">
      <alignment horizontal="right" vertical="center"/>
    </xf>
    <xf numFmtId="165" fontId="2" fillId="0" borderId="5" xfId="0" applyNumberFormat="1" applyFont="1" applyFill="1" applyBorder="1" applyAlignment="1">
      <alignment horizontal="right" vertical="center"/>
    </xf>
    <xf numFmtId="165" fontId="3" fillId="0" borderId="5" xfId="0" applyNumberFormat="1" applyFont="1" applyFill="1" applyBorder="1" applyAlignment="1" applyProtection="1">
      <alignment horizontal="right" vertical="center" wrapText="1"/>
      <protection locked="0"/>
    </xf>
    <xf numFmtId="165" fontId="3" fillId="0" borderId="5" xfId="0" applyNumberFormat="1" applyFont="1" applyFill="1" applyBorder="1" applyAlignment="1">
      <alignment horizontal="right" vertical="center" wrapText="1"/>
    </xf>
    <xf numFmtId="165" fontId="3" fillId="0" borderId="5" xfId="0" applyNumberFormat="1" applyFont="1" applyFill="1" applyBorder="1" applyAlignment="1">
      <alignment horizontal="right" vertical="center"/>
    </xf>
    <xf numFmtId="49" fontId="3" fillId="0" borderId="5" xfId="0" applyNumberFormat="1" applyFont="1" applyFill="1" applyBorder="1" applyAlignment="1">
      <alignment horizontal="left" vertical="center" wrapText="1"/>
    </xf>
    <xf numFmtId="164" fontId="3" fillId="0" borderId="5" xfId="0" applyNumberFormat="1" applyFont="1" applyFill="1" applyBorder="1" applyAlignment="1">
      <alignment horizontal="left" vertical="center" wrapText="1"/>
    </xf>
    <xf numFmtId="164" fontId="3" fillId="0" borderId="5" xfId="0" applyNumberFormat="1" applyFont="1" applyFill="1" applyBorder="1" applyAlignment="1">
      <alignment horizontal="right" vertical="center" wrapText="1"/>
    </xf>
    <xf numFmtId="1" fontId="3" fillId="0" borderId="5" xfId="0" applyNumberFormat="1" applyFont="1" applyFill="1" applyBorder="1" applyAlignment="1">
      <alignment horizontal="left" vertical="center"/>
    </xf>
    <xf numFmtId="165" fontId="1" fillId="0" borderId="2" xfId="0" applyNumberFormat="1" applyFont="1" applyFill="1" applyBorder="1" applyAlignment="1">
      <alignment horizontal="right" vertical="center" wrapText="1"/>
    </xf>
    <xf numFmtId="165" fontId="1" fillId="0" borderId="3" xfId="0" applyNumberFormat="1" applyFont="1" applyFill="1" applyBorder="1" applyAlignment="1">
      <alignment horizontal="right" vertical="center" wrapText="1"/>
    </xf>
    <xf numFmtId="165" fontId="3" fillId="2" borderId="5" xfId="0" applyNumberFormat="1" applyFont="1" applyFill="1" applyBorder="1" applyAlignment="1" applyProtection="1">
      <alignment horizontal="right" vertical="center" wrapText="1"/>
      <protection locked="0"/>
    </xf>
    <xf numFmtId="0" fontId="0" fillId="0" borderId="5" xfId="0" applyBorder="1"/>
    <xf numFmtId="165" fontId="3" fillId="0" borderId="6"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1" fillId="0" borderId="5"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4" fillId="0" borderId="6" xfId="0" applyFont="1" applyFill="1" applyBorder="1" applyAlignment="1">
      <alignment horizontal="right" vertical="center" wrapText="1"/>
    </xf>
    <xf numFmtId="165" fontId="4" fillId="0" borderId="6" xfId="0" applyNumberFormat="1" applyFont="1" applyFill="1" applyBorder="1" applyAlignment="1">
      <alignment horizontal="right" vertical="center" wrapText="1"/>
    </xf>
    <xf numFmtId="0" fontId="6" fillId="0" borderId="6" xfId="0" applyFont="1" applyBorder="1"/>
    <xf numFmtId="0" fontId="3" fillId="0" borderId="8" xfId="0" applyFont="1" applyFill="1" applyBorder="1" applyAlignment="1">
      <alignment horizontal="left" vertical="center" wrapText="1"/>
    </xf>
    <xf numFmtId="165" fontId="3" fillId="0" borderId="8" xfId="0" applyNumberFormat="1" applyFont="1" applyFill="1" applyBorder="1" applyAlignment="1" applyProtection="1">
      <alignment horizontal="right" vertical="center" wrapText="1"/>
      <protection locked="0"/>
    </xf>
    <xf numFmtId="165" fontId="3" fillId="0" borderId="8" xfId="0" applyNumberFormat="1" applyFont="1" applyFill="1" applyBorder="1" applyAlignment="1">
      <alignment horizontal="right" vertical="center" wrapText="1"/>
    </xf>
    <xf numFmtId="165" fontId="3" fillId="0" borderId="8" xfId="0" applyNumberFormat="1" applyFont="1" applyFill="1" applyBorder="1" applyAlignment="1">
      <alignment horizontal="right" vertical="center"/>
    </xf>
    <xf numFmtId="165" fontId="3" fillId="0" borderId="9" xfId="0" applyNumberFormat="1" applyFont="1" applyFill="1" applyBorder="1" applyAlignment="1">
      <alignment horizontal="right" vertical="center"/>
    </xf>
    <xf numFmtId="165" fontId="2" fillId="0" borderId="8" xfId="0" applyNumberFormat="1" applyFont="1" applyFill="1" applyBorder="1" applyAlignment="1">
      <alignment horizontal="right" vertical="center" wrapText="1"/>
    </xf>
    <xf numFmtId="165" fontId="2" fillId="0" borderId="8" xfId="0" applyNumberFormat="1" applyFont="1" applyFill="1" applyBorder="1" applyAlignment="1" applyProtection="1">
      <alignment horizontal="right" vertical="center" wrapText="1"/>
      <protection locked="0"/>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1" xfId="0" applyFont="1" applyFill="1" applyBorder="1" applyAlignment="1">
      <alignment horizontal="right" vertical="center" wrapText="1"/>
    </xf>
    <xf numFmtId="165" fontId="1" fillId="0" borderId="11" xfId="0" applyNumberFormat="1" applyFont="1" applyFill="1" applyBorder="1" applyAlignment="1">
      <alignment horizontal="right" vertical="center" wrapText="1"/>
    </xf>
    <xf numFmtId="165" fontId="1" fillId="0" borderId="12" xfId="0" applyNumberFormat="1" applyFont="1" applyFill="1" applyBorder="1" applyAlignment="1">
      <alignment horizontal="right" vertical="center" wrapText="1"/>
    </xf>
    <xf numFmtId="0" fontId="4" fillId="0" borderId="6" xfId="0" applyFont="1" applyFill="1" applyBorder="1" applyAlignment="1">
      <alignment horizontal="left" vertical="center"/>
    </xf>
    <xf numFmtId="0" fontId="4" fillId="0" borderId="11" xfId="0" applyFont="1" applyFill="1" applyBorder="1" applyAlignment="1">
      <alignment horizontal="left" vertical="center"/>
    </xf>
    <xf numFmtId="164" fontId="4" fillId="0" borderId="11" xfId="0" applyNumberFormat="1" applyFont="1" applyFill="1" applyBorder="1" applyAlignment="1">
      <alignment horizontal="left" vertical="center" wrapText="1"/>
    </xf>
    <xf numFmtId="165" fontId="4" fillId="0" borderId="11" xfId="0" applyNumberFormat="1" applyFont="1" applyFill="1" applyBorder="1" applyAlignment="1">
      <alignment horizontal="right" vertical="center"/>
    </xf>
    <xf numFmtId="165" fontId="4" fillId="0" borderId="11" xfId="0" applyNumberFormat="1" applyFont="1" applyFill="1" applyBorder="1" applyAlignment="1">
      <alignment horizontal="right" vertical="center" wrapText="1"/>
    </xf>
    <xf numFmtId="0" fontId="1" fillId="0" borderId="13" xfId="0" applyFont="1" applyFill="1" applyBorder="1" applyAlignment="1">
      <alignment horizontal="left" vertical="center" wrapText="1"/>
    </xf>
    <xf numFmtId="0" fontId="1" fillId="0" borderId="13" xfId="0" applyFont="1" applyFill="1" applyBorder="1" applyAlignment="1">
      <alignment horizontal="right" vertical="center" wrapText="1"/>
    </xf>
    <xf numFmtId="165" fontId="1" fillId="0" borderId="13" xfId="0" applyNumberFormat="1" applyFont="1" applyFill="1" applyBorder="1" applyAlignment="1">
      <alignment horizontal="right" vertical="center" wrapText="1"/>
    </xf>
    <xf numFmtId="165" fontId="4" fillId="0" borderId="14" xfId="0" applyNumberFormat="1" applyFont="1" applyFill="1" applyBorder="1" applyAlignment="1">
      <alignment horizontal="righ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3" fontId="4" fillId="0" borderId="11" xfId="0" applyNumberFormat="1" applyFont="1" applyFill="1" applyBorder="1" applyAlignment="1">
      <alignment horizontal="right" vertical="center" wrapText="1"/>
    </xf>
    <xf numFmtId="0" fontId="2" fillId="0" borderId="8" xfId="0" applyFont="1" applyFill="1" applyBorder="1" applyAlignment="1">
      <alignment horizontal="left" vertical="center" wrapText="1"/>
    </xf>
    <xf numFmtId="165" fontId="2" fillId="0" borderId="8" xfId="0" applyNumberFormat="1" applyFont="1" applyFill="1" applyBorder="1" applyAlignment="1">
      <alignment horizontal="right" vertical="center"/>
    </xf>
    <xf numFmtId="165" fontId="4" fillId="0" borderId="12" xfId="0" applyNumberFormat="1" applyFont="1" applyFill="1" applyBorder="1" applyAlignment="1">
      <alignment horizontal="right" vertical="center" wrapText="1"/>
    </xf>
    <xf numFmtId="0" fontId="0" fillId="0" borderId="13" xfId="0" applyBorder="1"/>
    <xf numFmtId="0" fontId="6" fillId="0" borderId="14" xfId="0" applyFont="1" applyBorder="1"/>
    <xf numFmtId="49" fontId="2" fillId="0" borderId="8" xfId="0" applyNumberFormat="1" applyFont="1" applyFill="1" applyBorder="1" applyAlignment="1">
      <alignment horizontal="left" vertical="center" wrapText="1"/>
    </xf>
    <xf numFmtId="165" fontId="2" fillId="0" borderId="11" xfId="0" applyNumberFormat="1" applyFont="1" applyFill="1" applyBorder="1" applyAlignment="1">
      <alignment horizontal="right" vertical="center" wrapText="1"/>
    </xf>
    <xf numFmtId="49" fontId="3" fillId="0" borderId="8" xfId="0" applyNumberFormat="1" applyFont="1" applyFill="1" applyBorder="1" applyAlignment="1">
      <alignment horizontal="left" vertical="center" wrapText="1"/>
    </xf>
    <xf numFmtId="165" fontId="1" fillId="0" borderId="11" xfId="0" applyNumberFormat="1" applyFont="1" applyFill="1" applyBorder="1" applyAlignment="1" applyProtection="1">
      <alignment horizontal="right" vertical="center" wrapText="1"/>
      <protection locked="0"/>
    </xf>
    <xf numFmtId="165" fontId="1" fillId="0" borderId="12" xfId="0" applyNumberFormat="1" applyFont="1" applyFill="1" applyBorder="1" applyAlignment="1" applyProtection="1">
      <alignment horizontal="right" vertical="center" wrapText="1"/>
      <protection locked="0"/>
    </xf>
    <xf numFmtId="165" fontId="2" fillId="0" borderId="0" xfId="0" applyNumberFormat="1" applyFont="1" applyFill="1" applyBorder="1" applyAlignment="1">
      <alignment horizontal="right" vertical="center" wrapText="1"/>
    </xf>
    <xf numFmtId="165" fontId="1" fillId="0" borderId="0"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lignment horizontal="right" vertical="center" wrapText="1"/>
    </xf>
    <xf numFmtId="165" fontId="0" fillId="0" borderId="0" xfId="0" applyNumberFormat="1"/>
    <xf numFmtId="0" fontId="0" fillId="0" borderId="8" xfId="0" applyBorder="1"/>
    <xf numFmtId="0" fontId="7" fillId="0" borderId="16" xfId="0" applyFont="1" applyBorder="1"/>
    <xf numFmtId="0" fontId="7" fillId="0" borderId="17" xfId="0" applyFont="1" applyBorder="1"/>
    <xf numFmtId="165" fontId="4" fillId="0" borderId="17" xfId="0" applyNumberFormat="1" applyFont="1" applyFill="1" applyBorder="1" applyAlignment="1" applyProtection="1">
      <alignment horizontal="right" vertical="center" wrapText="1"/>
      <protection locked="0"/>
    </xf>
    <xf numFmtId="165" fontId="4" fillId="0" borderId="17" xfId="0" applyNumberFormat="1" applyFont="1" applyFill="1" applyBorder="1" applyAlignment="1">
      <alignment horizontal="right" vertical="center" wrapText="1"/>
    </xf>
    <xf numFmtId="165" fontId="4" fillId="0" borderId="18" xfId="0" applyNumberFormat="1" applyFont="1" applyFill="1" applyBorder="1" applyAlignment="1">
      <alignment horizontal="right" vertical="center" wrapText="1"/>
    </xf>
    <xf numFmtId="165" fontId="4" fillId="0" borderId="4" xfId="0" applyNumberFormat="1" applyFont="1" applyFill="1" applyBorder="1" applyAlignment="1">
      <alignment horizontal="right" vertical="center" wrapText="1"/>
    </xf>
    <xf numFmtId="0" fontId="0" fillId="0" borderId="6" xfId="0" applyFont="1" applyFill="1" applyBorder="1" applyAlignment="1">
      <alignment horizontal="left"/>
    </xf>
    <xf numFmtId="0" fontId="0" fillId="0" borderId="1" xfId="0" applyFont="1" applyFill="1" applyBorder="1" applyAlignment="1">
      <alignment horizontal="left"/>
    </xf>
    <xf numFmtId="0" fontId="8" fillId="0" borderId="0" xfId="0" applyFont="1" applyFill="1" applyAlignment="1"/>
    <xf numFmtId="165" fontId="3" fillId="2" borderId="13" xfId="0" applyNumberFormat="1" applyFont="1" applyFill="1" applyBorder="1" applyAlignment="1" applyProtection="1">
      <alignment horizontal="right" vertical="center" wrapText="1"/>
      <protection locked="0"/>
    </xf>
    <xf numFmtId="0" fontId="0" fillId="0" borderId="0" xfId="0" applyAlignment="1"/>
    <xf numFmtId="0" fontId="1" fillId="0" borderId="5" xfId="0" applyFont="1" applyFill="1" applyBorder="1" applyAlignment="1">
      <alignment horizontal="left" vertical="center"/>
    </xf>
    <xf numFmtId="0" fontId="1" fillId="0" borderId="5"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165" fontId="2" fillId="0" borderId="15" xfId="0" applyNumberFormat="1" applyFont="1" applyFill="1" applyBorder="1" applyAlignment="1" applyProtection="1">
      <alignment horizontal="right" vertical="center" wrapText="1"/>
      <protection locked="0"/>
    </xf>
    <xf numFmtId="165" fontId="2" fillId="0" borderId="15" xfId="0" applyNumberFormat="1" applyFont="1" applyFill="1" applyBorder="1" applyAlignment="1">
      <alignment horizontal="right" vertical="center" wrapText="1"/>
    </xf>
    <xf numFmtId="165" fontId="2" fillId="0" borderId="15" xfId="0" applyNumberFormat="1" applyFont="1" applyFill="1" applyBorder="1" applyAlignment="1">
      <alignment horizontal="right" vertical="center"/>
    </xf>
    <xf numFmtId="165" fontId="3" fillId="0" borderId="20" xfId="0" applyNumberFormat="1" applyFont="1" applyFill="1" applyBorder="1" applyAlignment="1">
      <alignment horizontal="right" vertical="center"/>
    </xf>
    <xf numFmtId="0" fontId="3" fillId="0" borderId="6"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2" fillId="0" borderId="0" xfId="0" applyFont="1" applyBorder="1"/>
    <xf numFmtId="10" fontId="2" fillId="0" borderId="0" xfId="0" applyNumberFormat="1" applyFont="1" applyBorder="1"/>
    <xf numFmtId="0" fontId="3" fillId="0" borderId="8" xfId="0" applyFont="1" applyFill="1" applyBorder="1" applyAlignment="1">
      <alignment horizontal="left" vertical="center" wrapText="1"/>
    </xf>
    <xf numFmtId="164" fontId="4" fillId="0" borderId="16" xfId="0" applyNumberFormat="1" applyFont="1" applyFill="1" applyBorder="1" applyAlignment="1">
      <alignment horizontal="center" vertical="center" wrapText="1"/>
    </xf>
    <xf numFmtId="164" fontId="4" fillId="0" borderId="17" xfId="0" applyNumberFormat="1" applyFont="1" applyFill="1" applyBorder="1" applyAlignment="1">
      <alignment horizontal="center" vertical="center" wrapText="1"/>
    </xf>
    <xf numFmtId="164" fontId="4" fillId="0" borderId="18" xfId="0" applyNumberFormat="1" applyFont="1" applyFill="1" applyBorder="1" applyAlignment="1">
      <alignment horizontal="center" vertical="center" wrapText="1"/>
    </xf>
    <xf numFmtId="165" fontId="4" fillId="2" borderId="13" xfId="0" applyNumberFormat="1" applyFont="1" applyFill="1" applyBorder="1" applyAlignment="1" applyProtection="1">
      <alignment horizontal="center" vertical="center" wrapText="1"/>
      <protection locked="0"/>
    </xf>
    <xf numFmtId="165" fontId="4" fillId="2" borderId="5" xfId="0" applyNumberFormat="1" applyFont="1" applyFill="1" applyBorder="1" applyAlignment="1" applyProtection="1">
      <alignment horizontal="center" vertical="center" wrapText="1"/>
      <protection locked="0"/>
    </xf>
    <xf numFmtId="0" fontId="1" fillId="0" borderId="5" xfId="0" applyFont="1" applyFill="1" applyBorder="1" applyAlignment="1">
      <alignment horizontal="left" vertical="center"/>
    </xf>
    <xf numFmtId="0" fontId="0" fillId="0" borderId="6" xfId="0" applyNumberFormat="1" applyBorder="1" applyAlignment="1">
      <alignment horizontal="left" wrapText="1"/>
    </xf>
    <xf numFmtId="0" fontId="0" fillId="0" borderId="7" xfId="0" applyNumberFormat="1" applyBorder="1" applyAlignment="1">
      <alignment horizontal="left" wrapText="1"/>
    </xf>
    <xf numFmtId="0" fontId="0" fillId="0" borderId="6" xfId="0" applyBorder="1" applyAlignment="1">
      <alignment horizontal="left"/>
    </xf>
    <xf numFmtId="0" fontId="0" fillId="0" borderId="7" xfId="0" applyBorder="1" applyAlignment="1">
      <alignment horizontal="left"/>
    </xf>
    <xf numFmtId="0" fontId="0" fillId="0" borderId="5" xfId="0" applyBorder="1" applyAlignment="1">
      <alignment horizontal="left"/>
    </xf>
    <xf numFmtId="0" fontId="0" fillId="0" borderId="8" xfId="0" applyBorder="1" applyAlignment="1">
      <alignment horizontal="left"/>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4" fillId="0" borderId="5" xfId="0" applyFont="1" applyFill="1" applyBorder="1" applyAlignment="1">
      <alignment horizontal="left" vertical="center"/>
    </xf>
    <xf numFmtId="0" fontId="1" fillId="0" borderId="5" xfId="0" applyFont="1" applyFill="1" applyBorder="1" applyAlignment="1">
      <alignment horizontal="lef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54A72-FCAD-42A0-BE4E-52337DEE64CF}">
  <dimension ref="A1:Q138"/>
  <sheetViews>
    <sheetView tabSelected="1" view="pageBreakPreview" zoomScaleNormal="145" zoomScaleSheetLayoutView="100" workbookViewId="0">
      <pane ySplit="2" topLeftCell="A75" activePane="bottomLeft" state="frozen"/>
      <selection activeCell="C266" sqref="C266"/>
      <selection pane="bottomLeft" activeCell="H91" sqref="H91"/>
    </sheetView>
  </sheetViews>
  <sheetFormatPr defaultRowHeight="15" x14ac:dyDescent="0.25"/>
  <cols>
    <col min="2" max="2" width="26.85546875" customWidth="1"/>
    <col min="3" max="3" width="48.42578125" customWidth="1"/>
    <col min="4" max="4" width="11.85546875" bestFit="1" customWidth="1"/>
    <col min="5" max="7" width="11.7109375" bestFit="1" customWidth="1"/>
    <col min="8" max="8" width="13.42578125" bestFit="1" customWidth="1"/>
    <col min="9" max="9" width="12.7109375" bestFit="1" customWidth="1"/>
    <col min="10" max="10" width="13.85546875" style="21" bestFit="1" customWidth="1"/>
    <col min="11" max="11" width="9.140625" style="20"/>
    <col min="12" max="12" width="12" style="20" bestFit="1" customWidth="1"/>
  </cols>
  <sheetData>
    <row r="1" spans="1:17" s="108" customFormat="1" ht="15.75" x14ac:dyDescent="0.25">
      <c r="A1" s="106"/>
      <c r="B1" s="107"/>
      <c r="C1" s="107"/>
      <c r="D1" s="107"/>
      <c r="E1" s="107"/>
      <c r="F1" s="107"/>
      <c r="G1" s="107"/>
      <c r="H1" s="107"/>
      <c r="I1" s="107"/>
      <c r="J1" s="107"/>
    </row>
    <row r="2" spans="1:17" ht="25.5" x14ac:dyDescent="0.25">
      <c r="A2" s="54" t="s">
        <v>110</v>
      </c>
      <c r="B2" s="54" t="s">
        <v>7</v>
      </c>
      <c r="C2" s="54" t="s">
        <v>8</v>
      </c>
      <c r="D2" s="54" t="s">
        <v>9</v>
      </c>
      <c r="E2" s="54" t="s">
        <v>10</v>
      </c>
      <c r="F2" s="35" t="s">
        <v>11</v>
      </c>
      <c r="G2" s="35" t="s">
        <v>12</v>
      </c>
      <c r="H2" s="35" t="s">
        <v>13</v>
      </c>
      <c r="I2" s="35" t="s">
        <v>14</v>
      </c>
      <c r="J2" s="57" t="s">
        <v>15</v>
      </c>
      <c r="K2" s="1"/>
      <c r="L2" s="1"/>
    </row>
    <row r="3" spans="1:17" x14ac:dyDescent="0.25">
      <c r="A3" s="54"/>
      <c r="B3" s="54"/>
      <c r="C3" s="54"/>
      <c r="D3" s="54"/>
      <c r="E3" s="54"/>
      <c r="F3" s="35"/>
      <c r="G3" s="35"/>
      <c r="H3" s="35"/>
      <c r="I3" s="35"/>
      <c r="J3" s="57"/>
      <c r="K3" s="1"/>
      <c r="L3" s="1"/>
      <c r="M3" s="20"/>
      <c r="N3" s="20"/>
      <c r="O3" s="20"/>
      <c r="P3" s="20"/>
      <c r="Q3" s="20"/>
    </row>
    <row r="4" spans="1:17" ht="15" customHeight="1" x14ac:dyDescent="0.25">
      <c r="A4" s="147" t="s">
        <v>16</v>
      </c>
      <c r="B4" s="147"/>
      <c r="C4" s="147"/>
      <c r="D4" s="51"/>
      <c r="E4" s="51"/>
      <c r="F4" s="51"/>
      <c r="G4" s="51"/>
      <c r="H4" s="37"/>
      <c r="I4" s="37"/>
      <c r="J4" s="52"/>
      <c r="L4" s="126"/>
      <c r="M4" s="127"/>
      <c r="N4" s="127"/>
      <c r="O4" s="127"/>
      <c r="P4" s="127"/>
      <c r="Q4" s="127"/>
    </row>
    <row r="5" spans="1:17" s="7" customFormat="1" ht="39" thickBot="1" x14ac:dyDescent="0.25">
      <c r="A5" s="32">
        <v>1</v>
      </c>
      <c r="B5" s="32" t="s">
        <v>0</v>
      </c>
      <c r="C5" s="84" t="s">
        <v>1</v>
      </c>
      <c r="D5" s="84">
        <v>25</v>
      </c>
      <c r="E5" s="84" t="s">
        <v>2</v>
      </c>
      <c r="F5" s="66"/>
      <c r="G5" s="66"/>
      <c r="H5" s="65">
        <f t="shared" ref="H5" si="0">ROUND(D5*F5, 0)</f>
        <v>0</v>
      </c>
      <c r="I5" s="65">
        <f t="shared" ref="I5" si="1">ROUND(D5*G5, 0)</f>
        <v>0</v>
      </c>
      <c r="J5" s="64">
        <f>H5+I5</f>
        <v>0</v>
      </c>
      <c r="K5" s="2"/>
      <c r="L5" s="126"/>
      <c r="M5" s="127"/>
      <c r="N5" s="127"/>
      <c r="O5" s="127"/>
      <c r="P5" s="127"/>
      <c r="Q5" s="127"/>
    </row>
    <row r="6" spans="1:17" s="7" customFormat="1" ht="13.5" thickBot="1" x14ac:dyDescent="0.3">
      <c r="A6" s="54"/>
      <c r="B6" s="56"/>
      <c r="C6" s="67" t="s">
        <v>6</v>
      </c>
      <c r="D6" s="68"/>
      <c r="E6" s="68"/>
      <c r="F6" s="69"/>
      <c r="G6" s="69"/>
      <c r="H6" s="70">
        <f>SUM(H5)</f>
        <v>0</v>
      </c>
      <c r="I6" s="70">
        <f>SUM(I5)</f>
        <v>0</v>
      </c>
      <c r="J6" s="86">
        <f>SUM(J5)</f>
        <v>0</v>
      </c>
      <c r="K6" s="13"/>
      <c r="L6" s="12"/>
      <c r="M6" s="6"/>
      <c r="N6" s="6"/>
      <c r="O6" s="6"/>
      <c r="P6" s="6"/>
      <c r="Q6" s="6"/>
    </row>
    <row r="7" spans="1:17" x14ac:dyDescent="0.25">
      <c r="A7" s="51"/>
      <c r="B7" s="51"/>
      <c r="C7" s="87"/>
      <c r="D7" s="87"/>
      <c r="E7" s="87"/>
      <c r="F7" s="87"/>
      <c r="G7" s="87"/>
      <c r="H7" s="87"/>
      <c r="I7" s="87"/>
      <c r="J7" s="88"/>
    </row>
    <row r="8" spans="1:17" s="7" customFormat="1" ht="12.75" x14ac:dyDescent="0.25">
      <c r="A8" s="134" t="s">
        <v>21</v>
      </c>
      <c r="B8" s="134"/>
      <c r="C8" s="134"/>
      <c r="D8" s="31"/>
      <c r="E8" s="31"/>
      <c r="F8" s="39"/>
      <c r="G8" s="39"/>
      <c r="H8" s="39"/>
      <c r="I8" s="39"/>
      <c r="J8" s="53"/>
      <c r="K8" s="13"/>
      <c r="L8" s="26"/>
      <c r="M8" s="6"/>
      <c r="N8" s="6"/>
    </row>
    <row r="9" spans="1:17" s="7" customFormat="1" ht="127.5" customHeight="1" x14ac:dyDescent="0.25">
      <c r="A9" s="32">
        <v>1</v>
      </c>
      <c r="B9" s="32" t="s">
        <v>22</v>
      </c>
      <c r="C9" s="33" t="s">
        <v>106</v>
      </c>
      <c r="D9" s="32">
        <v>8.86</v>
      </c>
      <c r="E9" s="32" t="s">
        <v>4</v>
      </c>
      <c r="F9" s="36"/>
      <c r="G9" s="36"/>
      <c r="H9" s="37">
        <f>ROUND(D9*F9, 0)</f>
        <v>0</v>
      </c>
      <c r="I9" s="40">
        <f>ROUND(D9*G9, 0)</f>
        <v>0</v>
      </c>
      <c r="J9" s="52">
        <f>H9+I9</f>
        <v>0</v>
      </c>
      <c r="K9" s="13"/>
      <c r="L9" s="4"/>
      <c r="M9" s="6"/>
      <c r="N9" s="6"/>
    </row>
    <row r="10" spans="1:17" s="7" customFormat="1" ht="102" x14ac:dyDescent="0.25">
      <c r="A10" s="32">
        <v>2</v>
      </c>
      <c r="B10" s="32" t="s">
        <v>23</v>
      </c>
      <c r="C10" s="33" t="s">
        <v>107</v>
      </c>
      <c r="D10" s="32">
        <v>24.62</v>
      </c>
      <c r="E10" s="32" t="s">
        <v>4</v>
      </c>
      <c r="F10" s="36"/>
      <c r="G10" s="36"/>
      <c r="H10" s="37">
        <f>ROUND(D10*F10, 0)</f>
        <v>0</v>
      </c>
      <c r="I10" s="40">
        <f>ROUND(D10*G10, 0)</f>
        <v>0</v>
      </c>
      <c r="J10" s="52">
        <f t="shared" ref="J10:J11" si="2">H10+I10</f>
        <v>0</v>
      </c>
      <c r="K10" s="13"/>
      <c r="L10" s="4"/>
      <c r="M10" s="6"/>
      <c r="N10" s="6"/>
    </row>
    <row r="11" spans="1:17" s="7" customFormat="1" ht="128.25" thickBot="1" x14ac:dyDescent="0.3">
      <c r="A11" s="32">
        <v>3</v>
      </c>
      <c r="B11" s="32" t="s">
        <v>24</v>
      </c>
      <c r="C11" s="89" t="s">
        <v>111</v>
      </c>
      <c r="D11" s="84">
        <v>15.74</v>
      </c>
      <c r="E11" s="84" t="s">
        <v>4</v>
      </c>
      <c r="F11" s="66"/>
      <c r="G11" s="66"/>
      <c r="H11" s="65">
        <f>ROUND(D11*F11, 0)</f>
        <v>0</v>
      </c>
      <c r="I11" s="85">
        <f>ROUND(D11*G11, 0)</f>
        <v>0</v>
      </c>
      <c r="J11" s="64">
        <f t="shared" si="2"/>
        <v>0</v>
      </c>
      <c r="K11" s="13"/>
      <c r="L11" s="4"/>
      <c r="M11" s="6"/>
      <c r="N11" s="6"/>
    </row>
    <row r="12" spans="1:17" s="7" customFormat="1" ht="13.5" thickBot="1" x14ac:dyDescent="0.3">
      <c r="A12" s="54"/>
      <c r="B12" s="56"/>
      <c r="C12" s="67" t="s">
        <v>6</v>
      </c>
      <c r="D12" s="68"/>
      <c r="E12" s="68"/>
      <c r="F12" s="69"/>
      <c r="G12" s="69"/>
      <c r="H12" s="70">
        <f>ROUND(SUM(H9:H11),0)</f>
        <v>0</v>
      </c>
      <c r="I12" s="70">
        <f>ROUND(SUM(I9:I11),0)</f>
        <v>0</v>
      </c>
      <c r="J12" s="86">
        <f>SUM(J9:J11)</f>
        <v>0</v>
      </c>
      <c r="K12" s="13"/>
      <c r="L12" s="12"/>
      <c r="M12" s="6"/>
      <c r="N12" s="6"/>
    </row>
    <row r="13" spans="1:17" x14ac:dyDescent="0.25">
      <c r="A13" s="51"/>
      <c r="B13" s="51"/>
      <c r="C13" s="87"/>
      <c r="D13" s="87"/>
      <c r="E13" s="87"/>
      <c r="F13" s="87"/>
      <c r="G13" s="87"/>
      <c r="H13" s="87"/>
      <c r="I13" s="87"/>
      <c r="J13" s="88"/>
      <c r="K13" s="24"/>
      <c r="L13" s="24"/>
      <c r="M13" s="17"/>
      <c r="N13" s="17"/>
      <c r="O13" s="17"/>
    </row>
    <row r="14" spans="1:17" x14ac:dyDescent="0.25">
      <c r="A14" s="134" t="s">
        <v>25</v>
      </c>
      <c r="B14" s="134"/>
      <c r="C14" s="134"/>
      <c r="D14" s="51"/>
      <c r="E14" s="51"/>
      <c r="F14" s="51"/>
      <c r="G14" s="51"/>
      <c r="H14" s="51"/>
      <c r="I14" s="51"/>
      <c r="J14" s="59"/>
      <c r="K14" s="24"/>
      <c r="L14" s="24"/>
      <c r="M14" s="17"/>
      <c r="N14" s="17"/>
      <c r="O14" s="17"/>
    </row>
    <row r="15" spans="1:17" s="9" customFormat="1" ht="12.75" x14ac:dyDescent="0.25">
      <c r="A15" s="55">
        <v>1</v>
      </c>
      <c r="B15" s="55" t="s">
        <v>112</v>
      </c>
      <c r="C15" s="55" t="s">
        <v>121</v>
      </c>
      <c r="D15" s="55">
        <v>44</v>
      </c>
      <c r="E15" s="55" t="s">
        <v>5</v>
      </c>
      <c r="F15" s="37"/>
      <c r="G15" s="37"/>
      <c r="H15" s="36">
        <f t="shared" ref="H15:H20" si="3">D15*F15</f>
        <v>0</v>
      </c>
      <c r="I15" s="36">
        <f t="shared" ref="I15:I20" si="4">D15*G15</f>
        <v>0</v>
      </c>
      <c r="J15" s="37">
        <f t="shared" ref="J15:J20" si="5">H15+I15</f>
        <v>0</v>
      </c>
      <c r="K15" s="27"/>
      <c r="L15" s="10"/>
      <c r="M15" s="18"/>
      <c r="N15" s="18"/>
    </row>
    <row r="16" spans="1:17" s="7" customFormat="1" ht="12.75" x14ac:dyDescent="0.25">
      <c r="A16" s="55">
        <v>2</v>
      </c>
      <c r="B16" s="55" t="s">
        <v>112</v>
      </c>
      <c r="C16" s="55" t="s">
        <v>113</v>
      </c>
      <c r="D16" s="55">
        <v>1</v>
      </c>
      <c r="E16" s="55" t="s">
        <v>33</v>
      </c>
      <c r="F16" s="37"/>
      <c r="G16" s="37"/>
      <c r="H16" s="36">
        <f t="shared" si="3"/>
        <v>0</v>
      </c>
      <c r="I16" s="36">
        <f t="shared" si="4"/>
        <v>0</v>
      </c>
      <c r="J16" s="37">
        <f t="shared" si="5"/>
        <v>0</v>
      </c>
      <c r="K16" s="27"/>
      <c r="L16" s="10"/>
      <c r="M16" s="6"/>
      <c r="N16" s="6"/>
    </row>
    <row r="17" spans="1:14" s="7" customFormat="1" ht="46.5" customHeight="1" x14ac:dyDescent="0.25">
      <c r="A17" s="55">
        <v>3</v>
      </c>
      <c r="B17" s="55" t="s">
        <v>112</v>
      </c>
      <c r="C17" s="32" t="s">
        <v>140</v>
      </c>
      <c r="D17" s="32">
        <v>1</v>
      </c>
      <c r="E17" s="32" t="s">
        <v>33</v>
      </c>
      <c r="F17" s="37"/>
      <c r="G17" s="37"/>
      <c r="H17" s="36">
        <f t="shared" si="3"/>
        <v>0</v>
      </c>
      <c r="I17" s="36">
        <f t="shared" si="4"/>
        <v>0</v>
      </c>
      <c r="J17" s="37">
        <f t="shared" si="5"/>
        <v>0</v>
      </c>
      <c r="K17" s="13"/>
      <c r="L17" s="4"/>
      <c r="M17" s="6"/>
      <c r="N17" s="6"/>
    </row>
    <row r="18" spans="1:14" s="7" customFormat="1" ht="12.75" x14ac:dyDescent="0.25">
      <c r="A18" s="55">
        <v>4</v>
      </c>
      <c r="B18" s="55" t="s">
        <v>112</v>
      </c>
      <c r="C18" s="44" t="s">
        <v>114</v>
      </c>
      <c r="D18" s="55">
        <v>1</v>
      </c>
      <c r="E18" s="55" t="s">
        <v>33</v>
      </c>
      <c r="F18" s="37"/>
      <c r="G18" s="37"/>
      <c r="H18" s="36">
        <f t="shared" si="3"/>
        <v>0</v>
      </c>
      <c r="I18" s="36">
        <f t="shared" si="4"/>
        <v>0</v>
      </c>
      <c r="J18" s="37">
        <f t="shared" si="5"/>
        <v>0</v>
      </c>
      <c r="K18" s="13"/>
      <c r="L18" s="4"/>
      <c r="M18" s="6"/>
      <c r="N18" s="6"/>
    </row>
    <row r="19" spans="1:14" s="7" customFormat="1" ht="12.75" x14ac:dyDescent="0.25">
      <c r="A19" s="55">
        <v>5</v>
      </c>
      <c r="B19" s="124" t="s">
        <v>112</v>
      </c>
      <c r="C19" s="113" t="s">
        <v>148</v>
      </c>
      <c r="D19" s="113">
        <v>1</v>
      </c>
      <c r="E19" s="113" t="s">
        <v>33</v>
      </c>
      <c r="F19" s="37"/>
      <c r="G19" s="37"/>
      <c r="H19" s="36">
        <f t="shared" si="3"/>
        <v>0</v>
      </c>
      <c r="I19" s="36">
        <f t="shared" si="4"/>
        <v>0</v>
      </c>
      <c r="J19" s="37">
        <f t="shared" si="5"/>
        <v>0</v>
      </c>
      <c r="K19" s="13"/>
      <c r="L19" s="4"/>
      <c r="M19" s="6"/>
      <c r="N19" s="3"/>
    </row>
    <row r="20" spans="1:14" s="7" customFormat="1" ht="25.5" x14ac:dyDescent="0.25">
      <c r="A20" s="113">
        <v>6</v>
      </c>
      <c r="B20" s="124" t="s">
        <v>146</v>
      </c>
      <c r="C20" s="114" t="s">
        <v>147</v>
      </c>
      <c r="D20" s="114">
        <v>4</v>
      </c>
      <c r="E20" s="114" t="s">
        <v>105</v>
      </c>
      <c r="F20" s="65"/>
      <c r="G20" s="65"/>
      <c r="H20" s="66">
        <f t="shared" si="3"/>
        <v>0</v>
      </c>
      <c r="I20" s="66">
        <f t="shared" si="4"/>
        <v>0</v>
      </c>
      <c r="J20" s="65">
        <f t="shared" si="5"/>
        <v>0</v>
      </c>
      <c r="K20" s="13"/>
      <c r="L20" s="4"/>
      <c r="M20" s="6"/>
      <c r="N20" s="3"/>
    </row>
    <row r="21" spans="1:14" s="7" customFormat="1" ht="51" x14ac:dyDescent="0.25">
      <c r="A21" s="55">
        <v>7</v>
      </c>
      <c r="B21" s="55" t="s">
        <v>26</v>
      </c>
      <c r="C21" s="55" t="s">
        <v>27</v>
      </c>
      <c r="D21" s="55">
        <v>1</v>
      </c>
      <c r="E21" s="55" t="s">
        <v>5</v>
      </c>
      <c r="F21" s="41"/>
      <c r="G21" s="41"/>
      <c r="H21" s="42">
        <f t="shared" ref="H21:H27" si="6">ROUND(D21*F21, 0)</f>
        <v>0</v>
      </c>
      <c r="I21" s="43">
        <f t="shared" ref="I21:I27" si="7">ROUND(D21*G21, 0)</f>
        <v>0</v>
      </c>
      <c r="J21" s="52">
        <f t="shared" ref="J21:J27" si="8">H21+I21</f>
        <v>0</v>
      </c>
      <c r="K21" s="27"/>
      <c r="L21" s="10"/>
      <c r="M21" s="6"/>
      <c r="N21" s="6"/>
    </row>
    <row r="22" spans="1:14" s="7" customFormat="1" ht="51" x14ac:dyDescent="0.25">
      <c r="A22" s="55">
        <v>8</v>
      </c>
      <c r="B22" s="55" t="s">
        <v>28</v>
      </c>
      <c r="C22" s="55" t="s">
        <v>137</v>
      </c>
      <c r="D22" s="55">
        <v>1</v>
      </c>
      <c r="E22" s="55" t="s">
        <v>5</v>
      </c>
      <c r="F22" s="41"/>
      <c r="G22" s="41"/>
      <c r="H22" s="42">
        <f t="shared" si="6"/>
        <v>0</v>
      </c>
      <c r="I22" s="43">
        <f t="shared" si="7"/>
        <v>0</v>
      </c>
      <c r="J22" s="52">
        <f t="shared" si="8"/>
        <v>0</v>
      </c>
      <c r="K22" s="27"/>
      <c r="L22" s="10"/>
      <c r="M22" s="6"/>
      <c r="N22" s="6"/>
    </row>
    <row r="23" spans="1:14" s="7" customFormat="1" ht="63.75" x14ac:dyDescent="0.25">
      <c r="A23" s="55">
        <v>9</v>
      </c>
      <c r="B23" s="32" t="s">
        <v>29</v>
      </c>
      <c r="C23" s="32" t="s">
        <v>30</v>
      </c>
      <c r="D23" s="32">
        <v>25.65</v>
      </c>
      <c r="E23" s="32" t="s">
        <v>17</v>
      </c>
      <c r="F23" s="36"/>
      <c r="G23" s="36"/>
      <c r="H23" s="37">
        <f t="shared" si="6"/>
        <v>0</v>
      </c>
      <c r="I23" s="40">
        <f t="shared" si="7"/>
        <v>0</v>
      </c>
      <c r="J23" s="52">
        <f t="shared" si="8"/>
        <v>0</v>
      </c>
      <c r="K23" s="13"/>
      <c r="L23" s="4"/>
      <c r="M23" s="6"/>
      <c r="N23" s="6"/>
    </row>
    <row r="24" spans="1:14" s="7" customFormat="1" ht="63.75" x14ac:dyDescent="0.25">
      <c r="A24" s="55">
        <v>10</v>
      </c>
      <c r="B24" s="32" t="s">
        <v>31</v>
      </c>
      <c r="C24" s="33" t="s">
        <v>135</v>
      </c>
      <c r="D24" s="32">
        <v>6.61</v>
      </c>
      <c r="E24" s="32" t="s">
        <v>17</v>
      </c>
      <c r="F24" s="36"/>
      <c r="G24" s="36"/>
      <c r="H24" s="37">
        <f t="shared" si="6"/>
        <v>0</v>
      </c>
      <c r="I24" s="40">
        <f t="shared" si="7"/>
        <v>0</v>
      </c>
      <c r="J24" s="52">
        <f t="shared" si="8"/>
        <v>0</v>
      </c>
      <c r="K24" s="13"/>
      <c r="L24" s="4"/>
      <c r="M24" s="6"/>
      <c r="N24" s="6"/>
    </row>
    <row r="25" spans="1:14" s="7" customFormat="1" ht="51" x14ac:dyDescent="0.25">
      <c r="A25" s="55">
        <v>11</v>
      </c>
      <c r="B25" s="32" t="s">
        <v>32</v>
      </c>
      <c r="C25" s="32" t="s">
        <v>136</v>
      </c>
      <c r="D25" s="32">
        <v>8</v>
      </c>
      <c r="E25" s="32" t="s">
        <v>17</v>
      </c>
      <c r="F25" s="36"/>
      <c r="G25" s="36"/>
      <c r="H25" s="37">
        <f t="shared" si="6"/>
        <v>0</v>
      </c>
      <c r="I25" s="40">
        <f t="shared" si="7"/>
        <v>0</v>
      </c>
      <c r="J25" s="52">
        <f t="shared" si="8"/>
        <v>0</v>
      </c>
      <c r="K25" s="13"/>
      <c r="L25" s="4"/>
      <c r="M25" s="6"/>
      <c r="N25" s="6"/>
    </row>
    <row r="26" spans="1:14" s="7" customFormat="1" ht="51" x14ac:dyDescent="0.25">
      <c r="A26" s="55">
        <v>12</v>
      </c>
      <c r="B26" s="55" t="s">
        <v>112</v>
      </c>
      <c r="C26" s="32" t="s">
        <v>34</v>
      </c>
      <c r="D26" s="32">
        <v>1</v>
      </c>
      <c r="E26" s="32" t="s">
        <v>5</v>
      </c>
      <c r="F26" s="36"/>
      <c r="G26" s="36"/>
      <c r="H26" s="37">
        <f t="shared" si="6"/>
        <v>0</v>
      </c>
      <c r="I26" s="40">
        <f t="shared" si="7"/>
        <v>0</v>
      </c>
      <c r="J26" s="52">
        <f t="shared" si="8"/>
        <v>0</v>
      </c>
      <c r="K26" s="13"/>
      <c r="L26" s="4"/>
      <c r="M26" s="6"/>
      <c r="N26" s="6"/>
    </row>
    <row r="27" spans="1:14" s="7" customFormat="1" ht="77.25" thickBot="1" x14ac:dyDescent="0.3">
      <c r="A27" s="55">
        <v>13</v>
      </c>
      <c r="B27" s="55" t="s">
        <v>112</v>
      </c>
      <c r="C27" s="84" t="s">
        <v>138</v>
      </c>
      <c r="D27" s="84">
        <v>1</v>
      </c>
      <c r="E27" s="84" t="s">
        <v>33</v>
      </c>
      <c r="F27" s="66"/>
      <c r="G27" s="66"/>
      <c r="H27" s="65">
        <f t="shared" si="6"/>
        <v>0</v>
      </c>
      <c r="I27" s="85">
        <f t="shared" si="7"/>
        <v>0</v>
      </c>
      <c r="J27" s="64">
        <f t="shared" si="8"/>
        <v>0</v>
      </c>
      <c r="K27" s="13"/>
      <c r="L27" s="4"/>
      <c r="M27" s="6"/>
      <c r="N27" s="6"/>
    </row>
    <row r="28" spans="1:14" s="7" customFormat="1" ht="13.5" thickBot="1" x14ac:dyDescent="0.3">
      <c r="A28" s="32"/>
      <c r="B28" s="56"/>
      <c r="C28" s="67" t="s">
        <v>6</v>
      </c>
      <c r="D28" s="68"/>
      <c r="E28" s="68"/>
      <c r="F28" s="69"/>
      <c r="G28" s="69"/>
      <c r="H28" s="70">
        <f>SUM(H15:H27)</f>
        <v>0</v>
      </c>
      <c r="I28" s="70">
        <f t="shared" ref="I28:J28" si="9">SUM(I15:I27)</f>
        <v>0</v>
      </c>
      <c r="J28" s="70">
        <f t="shared" si="9"/>
        <v>0</v>
      </c>
      <c r="K28" s="13"/>
      <c r="L28" s="12"/>
      <c r="M28" s="6"/>
      <c r="N28" s="6"/>
    </row>
    <row r="29" spans="1:14" x14ac:dyDescent="0.25">
      <c r="A29" s="51"/>
      <c r="B29" s="51"/>
      <c r="C29" s="87"/>
      <c r="D29" s="87"/>
      <c r="E29" s="87"/>
      <c r="F29" s="87"/>
      <c r="G29" s="87"/>
      <c r="H29" s="87"/>
      <c r="I29" s="87"/>
      <c r="J29" s="88"/>
      <c r="K29" s="24"/>
      <c r="L29" s="24"/>
      <c r="M29" s="17"/>
    </row>
    <row r="30" spans="1:14" s="7" customFormat="1" ht="12.75" x14ac:dyDescent="0.25">
      <c r="A30" s="134" t="s">
        <v>35</v>
      </c>
      <c r="B30" s="134"/>
      <c r="C30" s="31"/>
      <c r="D30" s="31"/>
      <c r="E30" s="31"/>
      <c r="F30" s="39"/>
      <c r="G30" s="39"/>
      <c r="H30" s="39"/>
      <c r="I30" s="39"/>
      <c r="J30" s="53"/>
      <c r="K30" s="13"/>
      <c r="L30" s="26"/>
      <c r="M30" s="6"/>
      <c r="N30" s="6"/>
    </row>
    <row r="31" spans="1:14" s="7" customFormat="1" ht="76.5" x14ac:dyDescent="0.25">
      <c r="A31" s="32">
        <v>1</v>
      </c>
      <c r="B31" s="32" t="s">
        <v>141</v>
      </c>
      <c r="C31" s="33" t="s">
        <v>36</v>
      </c>
      <c r="D31" s="32">
        <v>90.92</v>
      </c>
      <c r="E31" s="32" t="s">
        <v>4</v>
      </c>
      <c r="F31" s="36"/>
      <c r="G31" s="36"/>
      <c r="H31" s="37">
        <f>ROUND(D31*F31, 0)</f>
        <v>0</v>
      </c>
      <c r="I31" s="40">
        <f>ROUND(D31*G31, 0)</f>
        <v>0</v>
      </c>
      <c r="J31" s="52">
        <f>H31+I31</f>
        <v>0</v>
      </c>
      <c r="K31" s="13"/>
      <c r="L31" s="4"/>
      <c r="M31" s="6"/>
      <c r="N31" s="6"/>
    </row>
    <row r="32" spans="1:14" s="7" customFormat="1" ht="58.5" customHeight="1" x14ac:dyDescent="0.25">
      <c r="A32" s="32">
        <v>2</v>
      </c>
      <c r="B32" s="32" t="s">
        <v>37</v>
      </c>
      <c r="C32" s="32" t="s">
        <v>108</v>
      </c>
      <c r="D32" s="32">
        <v>19.57</v>
      </c>
      <c r="E32" s="32" t="s">
        <v>4</v>
      </c>
      <c r="F32" s="36"/>
      <c r="G32" s="36"/>
      <c r="H32" s="37">
        <f>ROUND(D32*F32, 0)</f>
        <v>0</v>
      </c>
      <c r="I32" s="40">
        <f>ROUND(D32*G32, 0)</f>
        <v>0</v>
      </c>
      <c r="J32" s="52">
        <f t="shared" ref="J32:J34" si="10">H32+I32</f>
        <v>0</v>
      </c>
      <c r="K32" s="13"/>
      <c r="L32" s="4"/>
      <c r="M32" s="6"/>
      <c r="N32" s="6"/>
    </row>
    <row r="33" spans="1:15" s="7" customFormat="1" ht="63.75" x14ac:dyDescent="0.25">
      <c r="A33" s="32">
        <v>3</v>
      </c>
      <c r="B33" s="32" t="s">
        <v>38</v>
      </c>
      <c r="C33" s="33" t="s">
        <v>39</v>
      </c>
      <c r="D33" s="32">
        <v>90.92</v>
      </c>
      <c r="E33" s="32" t="s">
        <v>4</v>
      </c>
      <c r="F33" s="36"/>
      <c r="G33" s="36"/>
      <c r="H33" s="37">
        <f>ROUND(D33*F33, 0)</f>
        <v>0</v>
      </c>
      <c r="I33" s="40">
        <f>ROUND(D33*G33, 0)</f>
        <v>0</v>
      </c>
      <c r="J33" s="52">
        <f t="shared" si="10"/>
        <v>0</v>
      </c>
      <c r="K33" s="13"/>
      <c r="L33" s="4"/>
      <c r="M33" s="6"/>
      <c r="N33" s="6"/>
    </row>
    <row r="34" spans="1:15" s="7" customFormat="1" ht="64.5" thickBot="1" x14ac:dyDescent="0.3">
      <c r="A34" s="32">
        <v>4</v>
      </c>
      <c r="B34" s="32" t="s">
        <v>40</v>
      </c>
      <c r="C34" s="89" t="s">
        <v>139</v>
      </c>
      <c r="D34" s="84">
        <v>19.57</v>
      </c>
      <c r="E34" s="84" t="s">
        <v>4</v>
      </c>
      <c r="F34" s="66"/>
      <c r="G34" s="66"/>
      <c r="H34" s="65">
        <f>ROUND(D34*F34, 0)</f>
        <v>0</v>
      </c>
      <c r="I34" s="85">
        <f>ROUND(D34*G34, 0)</f>
        <v>0</v>
      </c>
      <c r="J34" s="64">
        <f t="shared" si="10"/>
        <v>0</v>
      </c>
      <c r="K34" s="13"/>
      <c r="L34" s="4"/>
      <c r="M34" s="6"/>
      <c r="N34" s="6"/>
    </row>
    <row r="35" spans="1:15" s="7" customFormat="1" ht="13.5" thickBot="1" x14ac:dyDescent="0.3">
      <c r="A35" s="54"/>
      <c r="B35" s="56"/>
      <c r="C35" s="67" t="s">
        <v>6</v>
      </c>
      <c r="D35" s="68"/>
      <c r="E35" s="68"/>
      <c r="F35" s="69"/>
      <c r="G35" s="69"/>
      <c r="H35" s="70">
        <f>ROUND(SUM(H31:H34),0)</f>
        <v>0</v>
      </c>
      <c r="I35" s="70">
        <f>ROUND(SUM(I31:I34),0)</f>
        <v>0</v>
      </c>
      <c r="J35" s="70">
        <f t="shared" ref="J35" si="11">ROUND(SUM(J31:J34),0)</f>
        <v>0</v>
      </c>
      <c r="K35" s="13"/>
      <c r="L35" s="12"/>
      <c r="M35" s="6"/>
      <c r="N35" s="6"/>
    </row>
    <row r="36" spans="1:15" x14ac:dyDescent="0.25">
      <c r="A36" s="51"/>
      <c r="B36" s="51"/>
      <c r="C36" s="87"/>
      <c r="D36" s="87"/>
      <c r="E36" s="87"/>
      <c r="F36" s="87"/>
      <c r="G36" s="87"/>
      <c r="H36" s="87"/>
      <c r="I36" s="87"/>
      <c r="J36" s="88"/>
    </row>
    <row r="37" spans="1:15" x14ac:dyDescent="0.25">
      <c r="A37" s="134" t="s">
        <v>44</v>
      </c>
      <c r="B37" s="134"/>
      <c r="C37" s="134"/>
      <c r="D37" s="31"/>
      <c r="E37" s="31"/>
      <c r="F37" s="39"/>
      <c r="G37" s="39"/>
      <c r="H37" s="39"/>
      <c r="I37" s="39"/>
      <c r="J37" s="53"/>
      <c r="K37" s="13"/>
      <c r="L37" s="26"/>
      <c r="M37" s="6"/>
      <c r="N37" s="6"/>
      <c r="O37" s="17"/>
    </row>
    <row r="38" spans="1:15" ht="39" thickBot="1" x14ac:dyDescent="0.3">
      <c r="A38" s="32">
        <v>1</v>
      </c>
      <c r="B38" s="32" t="s">
        <v>45</v>
      </c>
      <c r="C38" s="84" t="s">
        <v>46</v>
      </c>
      <c r="D38" s="84">
        <v>5</v>
      </c>
      <c r="E38" s="84" t="s">
        <v>5</v>
      </c>
      <c r="F38" s="66"/>
      <c r="G38" s="66"/>
      <c r="H38" s="65">
        <f>ROUND(D38*F38, 0)</f>
        <v>0</v>
      </c>
      <c r="I38" s="85">
        <f>ROUND(D38*G38, 0)</f>
        <v>0</v>
      </c>
      <c r="J38" s="64">
        <f>H38+I38</f>
        <v>0</v>
      </c>
      <c r="K38" s="13"/>
      <c r="L38" s="4"/>
      <c r="M38" s="6"/>
      <c r="N38" s="6"/>
      <c r="O38" s="17"/>
    </row>
    <row r="39" spans="1:15" s="7" customFormat="1" ht="13.5" thickBot="1" x14ac:dyDescent="0.3">
      <c r="A39" s="54"/>
      <c r="B39" s="56"/>
      <c r="C39" s="67" t="s">
        <v>6</v>
      </c>
      <c r="D39" s="68"/>
      <c r="E39" s="68"/>
      <c r="F39" s="69"/>
      <c r="G39" s="69"/>
      <c r="H39" s="70">
        <f>ROUND(SUM(H38:H38),0)</f>
        <v>0</v>
      </c>
      <c r="I39" s="70">
        <f t="shared" ref="I39:J39" si="12">ROUND(SUM(I38:I38),0)</f>
        <v>0</v>
      </c>
      <c r="J39" s="70">
        <f t="shared" si="12"/>
        <v>0</v>
      </c>
      <c r="K39" s="13"/>
      <c r="L39" s="12"/>
      <c r="M39" s="6"/>
      <c r="N39" s="6"/>
    </row>
    <row r="40" spans="1:15" s="7" customFormat="1" ht="12.75" x14ac:dyDescent="0.25">
      <c r="A40" s="54"/>
      <c r="B40" s="54"/>
      <c r="C40" s="77"/>
      <c r="D40" s="77"/>
      <c r="E40" s="77"/>
      <c r="F40" s="78"/>
      <c r="G40" s="78"/>
      <c r="H40" s="79"/>
      <c r="I40" s="79"/>
      <c r="J40" s="80"/>
      <c r="K40" s="13"/>
      <c r="L40" s="12"/>
      <c r="M40" s="6"/>
      <c r="N40" s="6"/>
    </row>
    <row r="41" spans="1:15" s="7" customFormat="1" ht="12.75" x14ac:dyDescent="0.25">
      <c r="A41" s="134" t="s">
        <v>47</v>
      </c>
      <c r="B41" s="134"/>
      <c r="C41" s="54"/>
      <c r="D41" s="54"/>
      <c r="E41" s="54"/>
      <c r="F41" s="35"/>
      <c r="G41" s="35"/>
      <c r="H41" s="38"/>
      <c r="I41" s="38"/>
      <c r="J41" s="58"/>
      <c r="K41" s="13"/>
      <c r="L41" s="12"/>
      <c r="M41" s="6"/>
      <c r="N41" s="6"/>
    </row>
    <row r="42" spans="1:15" s="7" customFormat="1" ht="22.5" customHeight="1" x14ac:dyDescent="0.25">
      <c r="A42" s="32">
        <v>1</v>
      </c>
      <c r="B42" s="32" t="s">
        <v>48</v>
      </c>
      <c r="C42" s="32" t="s">
        <v>49</v>
      </c>
      <c r="D42" s="32">
        <v>2</v>
      </c>
      <c r="E42" s="32" t="s">
        <v>5</v>
      </c>
      <c r="F42" s="36"/>
      <c r="G42" s="36"/>
      <c r="H42" s="37">
        <f t="shared" ref="H42:H56" si="13">D42*F42</f>
        <v>0</v>
      </c>
      <c r="I42" s="40">
        <f t="shared" ref="I42:I56" si="14">D42*G42</f>
        <v>0</v>
      </c>
      <c r="J42" s="52">
        <f t="shared" ref="J42:J56" si="15">H42+I42</f>
        <v>0</v>
      </c>
      <c r="K42" s="13"/>
      <c r="L42" s="4"/>
      <c r="M42" s="6"/>
      <c r="N42" s="6"/>
    </row>
    <row r="43" spans="1:15" s="8" customFormat="1" ht="25.5" x14ac:dyDescent="0.25">
      <c r="A43" s="55">
        <v>2</v>
      </c>
      <c r="B43" s="55" t="s">
        <v>50</v>
      </c>
      <c r="C43" s="55" t="s">
        <v>51</v>
      </c>
      <c r="D43" s="55">
        <v>1</v>
      </c>
      <c r="E43" s="55" t="s">
        <v>5</v>
      </c>
      <c r="F43" s="41"/>
      <c r="G43" s="41"/>
      <c r="H43" s="42">
        <f t="shared" si="13"/>
        <v>0</v>
      </c>
      <c r="I43" s="43">
        <f t="shared" si="14"/>
        <v>0</v>
      </c>
      <c r="J43" s="52">
        <f t="shared" si="15"/>
        <v>0</v>
      </c>
      <c r="K43" s="28"/>
      <c r="L43" s="15"/>
      <c r="M43" s="16"/>
      <c r="N43" s="16"/>
    </row>
    <row r="44" spans="1:15" s="8" customFormat="1" ht="38.25" x14ac:dyDescent="0.25">
      <c r="A44" s="55">
        <v>3</v>
      </c>
      <c r="B44" s="55" t="s">
        <v>52</v>
      </c>
      <c r="C44" s="55" t="s">
        <v>53</v>
      </c>
      <c r="D44" s="55">
        <v>1</v>
      </c>
      <c r="E44" s="55" t="s">
        <v>5</v>
      </c>
      <c r="F44" s="41"/>
      <c r="G44" s="41"/>
      <c r="H44" s="42">
        <f t="shared" si="13"/>
        <v>0</v>
      </c>
      <c r="I44" s="43">
        <f t="shared" si="14"/>
        <v>0</v>
      </c>
      <c r="J44" s="52">
        <f t="shared" si="15"/>
        <v>0</v>
      </c>
      <c r="K44" s="28"/>
      <c r="L44" s="15"/>
      <c r="M44" s="16"/>
      <c r="N44" s="16"/>
    </row>
    <row r="45" spans="1:15" s="8" customFormat="1" ht="114.75" x14ac:dyDescent="0.25">
      <c r="A45" s="55">
        <v>4</v>
      </c>
      <c r="B45" s="55" t="s">
        <v>54</v>
      </c>
      <c r="C45" s="55" t="s">
        <v>55</v>
      </c>
      <c r="D45" s="55">
        <v>4</v>
      </c>
      <c r="E45" s="55" t="s">
        <v>5</v>
      </c>
      <c r="F45" s="41"/>
      <c r="G45" s="41"/>
      <c r="H45" s="42">
        <f t="shared" si="13"/>
        <v>0</v>
      </c>
      <c r="I45" s="43">
        <f t="shared" si="14"/>
        <v>0</v>
      </c>
      <c r="J45" s="52">
        <f t="shared" si="15"/>
        <v>0</v>
      </c>
      <c r="K45" s="28"/>
      <c r="L45" s="15"/>
      <c r="M45" s="16"/>
      <c r="N45" s="16"/>
    </row>
    <row r="46" spans="1:15" s="8" customFormat="1" ht="38.25" x14ac:dyDescent="0.25">
      <c r="A46" s="55">
        <v>5</v>
      </c>
      <c r="B46" s="55" t="s">
        <v>56</v>
      </c>
      <c r="C46" s="55" t="s">
        <v>57</v>
      </c>
      <c r="D46" s="55">
        <v>5</v>
      </c>
      <c r="E46" s="55" t="s">
        <v>5</v>
      </c>
      <c r="F46" s="41"/>
      <c r="G46" s="41"/>
      <c r="H46" s="42">
        <f t="shared" si="13"/>
        <v>0</v>
      </c>
      <c r="I46" s="43">
        <f t="shared" si="14"/>
        <v>0</v>
      </c>
      <c r="J46" s="52">
        <f t="shared" si="15"/>
        <v>0</v>
      </c>
      <c r="K46" s="28"/>
      <c r="L46" s="15"/>
      <c r="M46" s="16"/>
      <c r="N46" s="16"/>
    </row>
    <row r="47" spans="1:15" s="8" customFormat="1" ht="51" x14ac:dyDescent="0.25">
      <c r="A47" s="55">
        <v>6</v>
      </c>
      <c r="B47" s="55" t="s">
        <v>58</v>
      </c>
      <c r="C47" s="55" t="s">
        <v>59</v>
      </c>
      <c r="D47" s="55">
        <v>2</v>
      </c>
      <c r="E47" s="55" t="s">
        <v>5</v>
      </c>
      <c r="F47" s="41"/>
      <c r="G47" s="41"/>
      <c r="H47" s="42">
        <f t="shared" si="13"/>
        <v>0</v>
      </c>
      <c r="I47" s="43">
        <f t="shared" si="14"/>
        <v>0</v>
      </c>
      <c r="J47" s="52">
        <f t="shared" si="15"/>
        <v>0</v>
      </c>
      <c r="K47" s="28"/>
      <c r="L47" s="15"/>
      <c r="M47" s="16"/>
      <c r="N47" s="16"/>
    </row>
    <row r="48" spans="1:15" s="8" customFormat="1" ht="76.5" x14ac:dyDescent="0.25">
      <c r="A48" s="55">
        <v>7</v>
      </c>
      <c r="B48" s="55" t="s">
        <v>60</v>
      </c>
      <c r="C48" s="55" t="s">
        <v>61</v>
      </c>
      <c r="D48" s="55">
        <v>10</v>
      </c>
      <c r="E48" s="55" t="s">
        <v>17</v>
      </c>
      <c r="F48" s="41"/>
      <c r="G48" s="41"/>
      <c r="H48" s="42">
        <f t="shared" si="13"/>
        <v>0</v>
      </c>
      <c r="I48" s="43">
        <f t="shared" si="14"/>
        <v>0</v>
      </c>
      <c r="J48" s="52">
        <f t="shared" si="15"/>
        <v>0</v>
      </c>
      <c r="K48" s="28"/>
      <c r="L48" s="15"/>
      <c r="M48" s="16"/>
      <c r="N48" s="16"/>
    </row>
    <row r="49" spans="1:16" s="8" customFormat="1" ht="15" customHeight="1" x14ac:dyDescent="0.25">
      <c r="A49" s="55">
        <v>8</v>
      </c>
      <c r="B49" s="55" t="s">
        <v>62</v>
      </c>
      <c r="C49" s="55" t="s">
        <v>63</v>
      </c>
      <c r="D49" s="55">
        <v>15</v>
      </c>
      <c r="E49" s="55" t="s">
        <v>17</v>
      </c>
      <c r="F49" s="41"/>
      <c r="G49" s="41"/>
      <c r="H49" s="42">
        <f t="shared" si="13"/>
        <v>0</v>
      </c>
      <c r="I49" s="43">
        <f t="shared" si="14"/>
        <v>0</v>
      </c>
      <c r="J49" s="52">
        <f t="shared" si="15"/>
        <v>0</v>
      </c>
      <c r="K49" s="28"/>
      <c r="L49" s="15"/>
      <c r="M49" s="16"/>
      <c r="N49" s="16"/>
    </row>
    <row r="50" spans="1:16" s="8" customFormat="1" ht="51" x14ac:dyDescent="0.25">
      <c r="A50" s="55">
        <v>9</v>
      </c>
      <c r="B50" s="55" t="s">
        <v>64</v>
      </c>
      <c r="C50" s="55" t="s">
        <v>65</v>
      </c>
      <c r="D50" s="55">
        <v>12</v>
      </c>
      <c r="E50" s="55" t="s">
        <v>17</v>
      </c>
      <c r="F50" s="41"/>
      <c r="G50" s="41"/>
      <c r="H50" s="42">
        <f t="shared" si="13"/>
        <v>0</v>
      </c>
      <c r="I50" s="43">
        <f t="shared" si="14"/>
        <v>0</v>
      </c>
      <c r="J50" s="52">
        <f t="shared" si="15"/>
        <v>0</v>
      </c>
      <c r="K50" s="28"/>
      <c r="L50" s="15"/>
      <c r="M50" s="16"/>
      <c r="N50" s="5"/>
    </row>
    <row r="51" spans="1:16" s="8" customFormat="1" ht="63.75" x14ac:dyDescent="0.25">
      <c r="A51" s="55">
        <v>10</v>
      </c>
      <c r="B51" s="55" t="s">
        <v>66</v>
      </c>
      <c r="C51" s="55" t="s">
        <v>67</v>
      </c>
      <c r="D51" s="55">
        <v>10</v>
      </c>
      <c r="E51" s="55" t="s">
        <v>17</v>
      </c>
      <c r="F51" s="41"/>
      <c r="G51" s="41"/>
      <c r="H51" s="42">
        <f t="shared" si="13"/>
        <v>0</v>
      </c>
      <c r="I51" s="43">
        <f t="shared" si="14"/>
        <v>0</v>
      </c>
      <c r="J51" s="52">
        <f t="shared" si="15"/>
        <v>0</v>
      </c>
      <c r="K51" s="28"/>
      <c r="L51" s="15"/>
      <c r="M51" s="16"/>
      <c r="N51" s="16"/>
    </row>
    <row r="52" spans="1:16" s="8" customFormat="1" ht="18" customHeight="1" x14ac:dyDescent="0.25">
      <c r="A52" s="55">
        <v>11</v>
      </c>
      <c r="B52" s="55" t="s">
        <v>68</v>
      </c>
      <c r="C52" s="55" t="s">
        <v>69</v>
      </c>
      <c r="D52" s="55">
        <v>15</v>
      </c>
      <c r="E52" s="55" t="s">
        <v>17</v>
      </c>
      <c r="F52" s="41"/>
      <c r="G52" s="41"/>
      <c r="H52" s="42">
        <f t="shared" si="13"/>
        <v>0</v>
      </c>
      <c r="I52" s="43">
        <f t="shared" si="14"/>
        <v>0</v>
      </c>
      <c r="J52" s="52">
        <f t="shared" si="15"/>
        <v>0</v>
      </c>
      <c r="K52" s="28"/>
      <c r="L52" s="15"/>
      <c r="M52" s="16"/>
      <c r="N52" s="16"/>
    </row>
    <row r="53" spans="1:16" s="8" customFormat="1" ht="25.5" x14ac:dyDescent="0.25">
      <c r="A53" s="55">
        <v>12</v>
      </c>
      <c r="B53" s="55" t="s">
        <v>48</v>
      </c>
      <c r="C53" s="55" t="s">
        <v>70</v>
      </c>
      <c r="D53" s="55">
        <v>1</v>
      </c>
      <c r="E53" s="55" t="s">
        <v>5</v>
      </c>
      <c r="F53" s="41"/>
      <c r="G53" s="41"/>
      <c r="H53" s="42">
        <f t="shared" si="13"/>
        <v>0</v>
      </c>
      <c r="I53" s="43">
        <f t="shared" si="14"/>
        <v>0</v>
      </c>
      <c r="J53" s="52">
        <f t="shared" si="15"/>
        <v>0</v>
      </c>
      <c r="K53" s="28"/>
      <c r="L53" s="15"/>
      <c r="M53" s="16"/>
      <c r="N53" s="16"/>
    </row>
    <row r="54" spans="1:16" s="21" customFormat="1" ht="25.5" x14ac:dyDescent="0.25">
      <c r="A54" s="55">
        <v>13</v>
      </c>
      <c r="B54" s="55" t="s">
        <v>71</v>
      </c>
      <c r="C54" s="55" t="s">
        <v>72</v>
      </c>
      <c r="D54" s="55">
        <v>1</v>
      </c>
      <c r="E54" s="55" t="s">
        <v>5</v>
      </c>
      <c r="F54" s="41"/>
      <c r="G54" s="41"/>
      <c r="H54" s="42">
        <f t="shared" si="13"/>
        <v>0</v>
      </c>
      <c r="I54" s="43">
        <f t="shared" si="14"/>
        <v>0</v>
      </c>
      <c r="J54" s="52">
        <f t="shared" si="15"/>
        <v>0</v>
      </c>
      <c r="K54" s="28"/>
      <c r="L54" s="15"/>
      <c r="M54" s="16"/>
      <c r="N54" s="16"/>
      <c r="O54" s="23"/>
      <c r="P54" s="23"/>
    </row>
    <row r="55" spans="1:16" s="21" customFormat="1" x14ac:dyDescent="0.25">
      <c r="A55" s="55">
        <v>14</v>
      </c>
      <c r="B55" s="55" t="s">
        <v>73</v>
      </c>
      <c r="C55" s="55" t="s">
        <v>74</v>
      </c>
      <c r="D55" s="55">
        <v>1</v>
      </c>
      <c r="E55" s="55" t="s">
        <v>5</v>
      </c>
      <c r="F55" s="41"/>
      <c r="G55" s="41"/>
      <c r="H55" s="42">
        <f t="shared" si="13"/>
        <v>0</v>
      </c>
      <c r="I55" s="43">
        <f t="shared" si="14"/>
        <v>0</v>
      </c>
      <c r="J55" s="52">
        <f t="shared" si="15"/>
        <v>0</v>
      </c>
      <c r="K55" s="28"/>
      <c r="L55" s="15"/>
      <c r="M55" s="16"/>
      <c r="N55" s="16"/>
      <c r="O55" s="23"/>
      <c r="P55" s="23"/>
    </row>
    <row r="56" spans="1:16" s="21" customFormat="1" ht="15.75" thickBot="1" x14ac:dyDescent="0.3">
      <c r="A56" s="55">
        <v>15</v>
      </c>
      <c r="B56" s="60" t="s">
        <v>75</v>
      </c>
      <c r="C56" s="60" t="s">
        <v>76</v>
      </c>
      <c r="D56" s="60">
        <v>1</v>
      </c>
      <c r="E56" s="60" t="s">
        <v>5</v>
      </c>
      <c r="F56" s="61"/>
      <c r="G56" s="61"/>
      <c r="H56" s="62">
        <f t="shared" si="13"/>
        <v>0</v>
      </c>
      <c r="I56" s="63">
        <f t="shared" si="14"/>
        <v>0</v>
      </c>
      <c r="J56" s="64">
        <f t="shared" si="15"/>
        <v>0</v>
      </c>
      <c r="K56" s="28"/>
      <c r="L56" s="15"/>
      <c r="M56" s="16"/>
      <c r="N56" s="16"/>
      <c r="O56" s="23"/>
      <c r="P56" s="23"/>
    </row>
    <row r="57" spans="1:16" ht="15.75" thickBot="1" x14ac:dyDescent="0.3">
      <c r="A57" s="72" t="s">
        <v>77</v>
      </c>
      <c r="B57" s="81"/>
      <c r="C57" s="82"/>
      <c r="D57" s="82"/>
      <c r="E57" s="82"/>
      <c r="F57" s="83"/>
      <c r="G57" s="83"/>
      <c r="H57" s="70">
        <f>SUM(H42:H56)</f>
        <v>0</v>
      </c>
      <c r="I57" s="70">
        <f t="shared" ref="I57:J57" si="16">SUM(I42:I56)</f>
        <v>0</v>
      </c>
      <c r="J57" s="71">
        <f t="shared" si="16"/>
        <v>0</v>
      </c>
      <c r="K57" s="13"/>
      <c r="L57" s="12"/>
      <c r="M57" s="13"/>
      <c r="N57" s="13"/>
      <c r="O57" s="17"/>
      <c r="P57" s="17"/>
    </row>
    <row r="58" spans="1:16" x14ac:dyDescent="0.25">
      <c r="A58" s="54"/>
      <c r="B58" s="77"/>
      <c r="C58" s="77"/>
      <c r="D58" s="77"/>
      <c r="E58" s="77"/>
      <c r="F58" s="78"/>
      <c r="G58" s="78"/>
      <c r="H58" s="79"/>
      <c r="I58" s="79"/>
      <c r="J58" s="80"/>
      <c r="K58" s="13"/>
      <c r="L58" s="12"/>
      <c r="M58" s="6"/>
      <c r="N58" s="6"/>
      <c r="O58" s="17"/>
      <c r="P58" s="17"/>
    </row>
    <row r="59" spans="1:16" x14ac:dyDescent="0.25">
      <c r="A59" s="134" t="s">
        <v>78</v>
      </c>
      <c r="B59" s="134"/>
      <c r="C59" s="31"/>
      <c r="D59" s="31"/>
      <c r="E59" s="31"/>
      <c r="F59" s="39"/>
      <c r="G59" s="39"/>
      <c r="H59" s="39"/>
      <c r="I59" s="39"/>
      <c r="J59" s="53"/>
      <c r="K59" s="13"/>
      <c r="L59" s="26"/>
      <c r="M59" s="6"/>
      <c r="N59" s="6"/>
      <c r="O59" s="17"/>
      <c r="P59" s="17"/>
    </row>
    <row r="60" spans="1:16" x14ac:dyDescent="0.25">
      <c r="A60" s="34"/>
      <c r="B60" s="146" t="s">
        <v>79</v>
      </c>
      <c r="C60" s="146"/>
      <c r="D60" s="55"/>
      <c r="E60" s="45"/>
      <c r="F60" s="46"/>
      <c r="G60" s="46"/>
      <c r="H60" s="46"/>
      <c r="I60" s="46"/>
      <c r="J60" s="53"/>
      <c r="K60" s="13"/>
      <c r="L60" s="26"/>
      <c r="M60" s="6"/>
      <c r="N60" s="6"/>
      <c r="O60" s="17"/>
      <c r="P60" s="17"/>
    </row>
    <row r="61" spans="1:16" x14ac:dyDescent="0.25">
      <c r="A61" s="34"/>
      <c r="B61" s="144" t="s">
        <v>80</v>
      </c>
      <c r="C61" s="144"/>
      <c r="D61" s="55"/>
      <c r="E61" s="45"/>
      <c r="F61" s="46"/>
      <c r="G61" s="46"/>
      <c r="H61" s="46"/>
      <c r="I61" s="46"/>
      <c r="J61" s="53"/>
      <c r="K61" s="28"/>
      <c r="L61" s="29"/>
      <c r="M61" s="16"/>
      <c r="N61" s="16"/>
      <c r="O61" s="17"/>
      <c r="P61" s="17"/>
    </row>
    <row r="62" spans="1:16" x14ac:dyDescent="0.25">
      <c r="A62" s="47">
        <v>1</v>
      </c>
      <c r="B62" s="55" t="s">
        <v>81</v>
      </c>
      <c r="C62" s="34"/>
      <c r="D62" s="55">
        <v>20</v>
      </c>
      <c r="E62" s="55" t="s">
        <v>17</v>
      </c>
      <c r="F62" s="41"/>
      <c r="G62" s="41"/>
      <c r="H62" s="42">
        <f>ROUND(D62*F62, 0)</f>
        <v>0</v>
      </c>
      <c r="I62" s="42">
        <f>ROUND(D62*G62, 0)</f>
        <v>0</v>
      </c>
      <c r="J62" s="52">
        <f>H62+I62</f>
        <v>0</v>
      </c>
      <c r="K62" s="28"/>
      <c r="L62" s="15"/>
      <c r="M62" s="22"/>
      <c r="N62" s="22"/>
      <c r="O62" s="17"/>
      <c r="P62" s="17"/>
    </row>
    <row r="63" spans="1:16" x14ac:dyDescent="0.25">
      <c r="A63" s="47">
        <v>2</v>
      </c>
      <c r="B63" s="55" t="s">
        <v>82</v>
      </c>
      <c r="C63" s="34"/>
      <c r="D63" s="55">
        <v>40</v>
      </c>
      <c r="E63" s="55" t="s">
        <v>17</v>
      </c>
      <c r="F63" s="41"/>
      <c r="G63" s="41"/>
      <c r="H63" s="42">
        <f>ROUND(D63*F63, 0)</f>
        <v>0</v>
      </c>
      <c r="I63" s="42">
        <f>ROUND(D63*G63, 0)</f>
        <v>0</v>
      </c>
      <c r="J63" s="52">
        <f>H63+I63</f>
        <v>0</v>
      </c>
      <c r="K63" s="28"/>
      <c r="L63" s="15"/>
      <c r="M63" s="22"/>
      <c r="N63" s="22"/>
      <c r="O63" s="17"/>
      <c r="P63" s="17"/>
    </row>
    <row r="64" spans="1:16" x14ac:dyDescent="0.25">
      <c r="A64" s="47"/>
      <c r="B64" s="55"/>
      <c r="C64" s="55"/>
      <c r="D64" s="55"/>
      <c r="E64" s="45"/>
      <c r="F64" s="42"/>
      <c r="G64" s="42"/>
      <c r="H64" s="42"/>
      <c r="I64" s="43"/>
      <c r="J64" s="53"/>
      <c r="K64" s="30"/>
      <c r="L64" s="30"/>
      <c r="M64" s="22"/>
      <c r="N64" s="22"/>
      <c r="O64" s="17"/>
      <c r="P64" s="17"/>
    </row>
    <row r="65" spans="1:16" x14ac:dyDescent="0.25">
      <c r="A65" s="47"/>
      <c r="B65" s="144" t="s">
        <v>83</v>
      </c>
      <c r="C65" s="144"/>
      <c r="D65" s="55"/>
      <c r="E65" s="45"/>
      <c r="F65" s="42"/>
      <c r="G65" s="42"/>
      <c r="H65" s="42"/>
      <c r="I65" s="43"/>
      <c r="J65" s="53"/>
      <c r="K65" s="30"/>
      <c r="L65" s="30"/>
      <c r="M65" s="22"/>
      <c r="N65" s="22"/>
      <c r="O65" s="17"/>
      <c r="P65" s="17"/>
    </row>
    <row r="66" spans="1:16" x14ac:dyDescent="0.25">
      <c r="A66" s="47">
        <v>4</v>
      </c>
      <c r="B66" s="55" t="s">
        <v>84</v>
      </c>
      <c r="C66" s="34"/>
      <c r="D66" s="55">
        <v>200</v>
      </c>
      <c r="E66" s="55" t="s">
        <v>17</v>
      </c>
      <c r="F66" s="41"/>
      <c r="G66" s="41"/>
      <c r="H66" s="42">
        <f>ROUND(D66*F66, 0)</f>
        <v>0</v>
      </c>
      <c r="I66" s="42">
        <f>ROUND(D66*G66, 0)</f>
        <v>0</v>
      </c>
      <c r="J66" s="52">
        <f t="shared" ref="J66:J69" si="17">H66+I66</f>
        <v>0</v>
      </c>
      <c r="K66" s="28"/>
      <c r="L66" s="15"/>
      <c r="M66" s="22"/>
      <c r="N66" s="22"/>
      <c r="O66" s="17"/>
      <c r="P66" s="17"/>
    </row>
    <row r="67" spans="1:16" x14ac:dyDescent="0.25">
      <c r="A67" s="34">
        <v>5</v>
      </c>
      <c r="B67" s="55" t="s">
        <v>85</v>
      </c>
      <c r="C67" s="34"/>
      <c r="D67" s="55">
        <v>60</v>
      </c>
      <c r="E67" s="55" t="s">
        <v>17</v>
      </c>
      <c r="F67" s="41"/>
      <c r="G67" s="41"/>
      <c r="H67" s="42">
        <f>ROUND(D67*F67, 0)</f>
        <v>0</v>
      </c>
      <c r="I67" s="42">
        <f>ROUND(D67*G67, 0)</f>
        <v>0</v>
      </c>
      <c r="J67" s="52">
        <f t="shared" si="17"/>
        <v>0</v>
      </c>
      <c r="K67" s="28"/>
      <c r="L67" s="15"/>
      <c r="M67" s="22"/>
      <c r="N67" s="22"/>
      <c r="O67" s="17"/>
      <c r="P67" s="17"/>
    </row>
    <row r="68" spans="1:16" x14ac:dyDescent="0.25">
      <c r="A68" s="34">
        <v>6</v>
      </c>
      <c r="B68" s="55" t="s">
        <v>86</v>
      </c>
      <c r="C68" s="34"/>
      <c r="D68" s="55">
        <v>15</v>
      </c>
      <c r="E68" s="55" t="s">
        <v>17</v>
      </c>
      <c r="F68" s="41"/>
      <c r="G68" s="41"/>
      <c r="H68" s="42">
        <f>ROUND(D68*F68, 0)</f>
        <v>0</v>
      </c>
      <c r="I68" s="42">
        <f>ROUND(D68*G68, 0)</f>
        <v>0</v>
      </c>
      <c r="J68" s="52">
        <f t="shared" si="17"/>
        <v>0</v>
      </c>
      <c r="K68" s="28"/>
      <c r="L68" s="15"/>
      <c r="M68" s="22"/>
      <c r="N68" s="22"/>
      <c r="O68" s="17"/>
      <c r="P68" s="17"/>
    </row>
    <row r="69" spans="1:16" x14ac:dyDescent="0.25">
      <c r="A69" s="34">
        <v>7</v>
      </c>
      <c r="B69" s="55" t="s">
        <v>87</v>
      </c>
      <c r="C69" s="34"/>
      <c r="D69" s="55">
        <v>30</v>
      </c>
      <c r="E69" s="55" t="s">
        <v>17</v>
      </c>
      <c r="F69" s="41"/>
      <c r="G69" s="41"/>
      <c r="H69" s="42">
        <f>ROUND(D69*F69, 0)</f>
        <v>0</v>
      </c>
      <c r="I69" s="42">
        <f>ROUND(D69*G69, 0)</f>
        <v>0</v>
      </c>
      <c r="J69" s="52">
        <f t="shared" si="17"/>
        <v>0</v>
      </c>
      <c r="K69" s="28"/>
      <c r="L69" s="15"/>
      <c r="M69" s="22"/>
      <c r="N69" s="22"/>
      <c r="O69" s="17"/>
      <c r="P69" s="17"/>
    </row>
    <row r="70" spans="1:16" ht="30.75" customHeight="1" x14ac:dyDescent="0.25">
      <c r="A70" s="34"/>
      <c r="B70" s="144" t="s">
        <v>88</v>
      </c>
      <c r="C70" s="144"/>
      <c r="D70" s="55"/>
      <c r="E70" s="45"/>
      <c r="F70" s="42"/>
      <c r="G70" s="42"/>
      <c r="H70" s="42"/>
      <c r="I70" s="43"/>
      <c r="J70" s="53"/>
      <c r="K70" s="28"/>
      <c r="L70" s="15"/>
      <c r="M70" s="22"/>
      <c r="N70" s="22"/>
      <c r="O70" s="17"/>
      <c r="P70" s="17"/>
    </row>
    <row r="71" spans="1:16" x14ac:dyDescent="0.25">
      <c r="A71" s="34">
        <v>8</v>
      </c>
      <c r="B71" s="55" t="s">
        <v>89</v>
      </c>
      <c r="C71" s="34"/>
      <c r="D71" s="55">
        <v>261</v>
      </c>
      <c r="E71" s="55" t="s">
        <v>17</v>
      </c>
      <c r="F71" s="41"/>
      <c r="G71" s="41"/>
      <c r="H71" s="42">
        <f>ROUND(D71*F71, 0)</f>
        <v>0</v>
      </c>
      <c r="I71" s="42">
        <f>ROUND(D71*G71, 0)</f>
        <v>0</v>
      </c>
      <c r="J71" s="52">
        <f t="shared" ref="J71" si="18">H71+I71</f>
        <v>0</v>
      </c>
      <c r="K71" s="28"/>
      <c r="L71" s="15"/>
      <c r="M71" s="22"/>
      <c r="N71" s="22"/>
      <c r="O71" s="17"/>
      <c r="P71" s="17"/>
    </row>
    <row r="72" spans="1:16" x14ac:dyDescent="0.25">
      <c r="A72" s="34"/>
      <c r="B72" s="144" t="s">
        <v>90</v>
      </c>
      <c r="C72" s="144"/>
      <c r="D72" s="55"/>
      <c r="E72" s="45"/>
      <c r="F72" s="42"/>
      <c r="G72" s="42"/>
      <c r="H72" s="42"/>
      <c r="I72" s="43"/>
      <c r="J72" s="53"/>
      <c r="K72" s="28"/>
      <c r="L72" s="15"/>
      <c r="M72" s="22"/>
      <c r="N72" s="22"/>
      <c r="O72" s="17"/>
      <c r="P72" s="17"/>
    </row>
    <row r="73" spans="1:16" ht="57.75" customHeight="1" x14ac:dyDescent="0.25">
      <c r="A73" s="34">
        <v>10</v>
      </c>
      <c r="B73" s="144" t="s">
        <v>91</v>
      </c>
      <c r="C73" s="144"/>
      <c r="D73" s="55">
        <v>1</v>
      </c>
      <c r="E73" s="55" t="s">
        <v>33</v>
      </c>
      <c r="F73" s="41"/>
      <c r="G73" s="41"/>
      <c r="H73" s="42">
        <f>ROUND(D73*F73, 0)</f>
        <v>0</v>
      </c>
      <c r="I73" s="42">
        <f>ROUND(D73*G73, 0)</f>
        <v>0</v>
      </c>
      <c r="J73" s="52">
        <f t="shared" ref="J73" si="19">H73+I73</f>
        <v>0</v>
      </c>
      <c r="K73" s="28"/>
      <c r="L73" s="15"/>
      <c r="M73" s="22"/>
      <c r="N73" s="16"/>
      <c r="O73" s="17"/>
      <c r="P73" s="17"/>
    </row>
    <row r="74" spans="1:16" ht="31.5" customHeight="1" x14ac:dyDescent="0.25">
      <c r="A74" s="34"/>
      <c r="B74" s="144" t="s">
        <v>92</v>
      </c>
      <c r="C74" s="144"/>
      <c r="D74" s="55"/>
      <c r="E74" s="45"/>
      <c r="F74" s="42"/>
      <c r="G74" s="42"/>
      <c r="H74" s="42"/>
      <c r="I74" s="43"/>
      <c r="J74" s="53"/>
      <c r="K74" s="28"/>
      <c r="L74" s="15"/>
      <c r="M74" s="22"/>
      <c r="N74" s="22"/>
      <c r="O74" s="17"/>
      <c r="P74" s="17"/>
    </row>
    <row r="75" spans="1:16" ht="31.5" customHeight="1" x14ac:dyDescent="0.25">
      <c r="A75" s="34"/>
      <c r="B75" s="144" t="s">
        <v>93</v>
      </c>
      <c r="C75" s="144"/>
      <c r="D75" s="55"/>
      <c r="E75" s="45"/>
      <c r="F75" s="42"/>
      <c r="G75" s="42"/>
      <c r="H75" s="42"/>
      <c r="I75" s="43"/>
      <c r="J75" s="53"/>
      <c r="K75" s="28"/>
      <c r="L75" s="15"/>
      <c r="M75" s="22"/>
      <c r="N75" s="22"/>
      <c r="O75" s="17"/>
      <c r="P75" s="17"/>
    </row>
    <row r="76" spans="1:16" ht="14.25" customHeight="1" x14ac:dyDescent="0.25">
      <c r="A76" s="34">
        <v>15</v>
      </c>
      <c r="B76" s="143" t="s">
        <v>129</v>
      </c>
      <c r="C76" s="143"/>
      <c r="D76" s="55">
        <v>2</v>
      </c>
      <c r="E76" s="55" t="s">
        <v>5</v>
      </c>
      <c r="F76" s="41"/>
      <c r="G76" s="41"/>
      <c r="H76" s="42">
        <f>ROUND(D76*F76, 0)</f>
        <v>0</v>
      </c>
      <c r="I76" s="42">
        <f>ROUND(D76*G76, 0)</f>
        <v>0</v>
      </c>
      <c r="J76" s="52">
        <f t="shared" ref="J76:J90" si="20">H76+I76</f>
        <v>0</v>
      </c>
      <c r="K76" s="28"/>
      <c r="L76" s="15"/>
      <c r="M76" s="22"/>
      <c r="N76" s="22"/>
      <c r="O76" s="17"/>
      <c r="P76" s="17"/>
    </row>
    <row r="77" spans="1:16" ht="12.75" customHeight="1" x14ac:dyDescent="0.25">
      <c r="A77" s="34">
        <v>16</v>
      </c>
      <c r="B77" s="143" t="s">
        <v>130</v>
      </c>
      <c r="C77" s="143"/>
      <c r="D77" s="55">
        <v>4</v>
      </c>
      <c r="E77" s="55" t="s">
        <v>5</v>
      </c>
      <c r="F77" s="41"/>
      <c r="G77" s="41"/>
      <c r="H77" s="42">
        <f>ROUND(D77*F77, 0)</f>
        <v>0</v>
      </c>
      <c r="I77" s="42">
        <f>ROUND(D77*G77, 0)</f>
        <v>0</v>
      </c>
      <c r="J77" s="52">
        <f t="shared" si="20"/>
        <v>0</v>
      </c>
      <c r="K77" s="28"/>
      <c r="L77" s="15"/>
      <c r="M77" s="22"/>
      <c r="N77" s="22"/>
      <c r="O77" s="17"/>
      <c r="P77" s="17"/>
    </row>
    <row r="78" spans="1:16" ht="12" customHeight="1" x14ac:dyDescent="0.25">
      <c r="A78" s="34">
        <v>17</v>
      </c>
      <c r="B78" s="143" t="s">
        <v>131</v>
      </c>
      <c r="C78" s="143"/>
      <c r="D78" s="55">
        <v>1</v>
      </c>
      <c r="E78" s="55" t="s">
        <v>5</v>
      </c>
      <c r="F78" s="41"/>
      <c r="G78" s="41"/>
      <c r="H78" s="42">
        <f>ROUND(D78*F78, 0)</f>
        <v>0</v>
      </c>
      <c r="I78" s="42">
        <f>ROUND(D78*G78, 0)</f>
        <v>0</v>
      </c>
      <c r="J78" s="52">
        <f t="shared" si="20"/>
        <v>0</v>
      </c>
      <c r="K78" s="28"/>
      <c r="L78" s="15"/>
      <c r="M78" s="22"/>
      <c r="N78" s="22"/>
      <c r="O78" s="17"/>
      <c r="P78" s="17"/>
    </row>
    <row r="79" spans="1:16" ht="31.5" customHeight="1" x14ac:dyDescent="0.25">
      <c r="A79" s="34"/>
      <c r="B79" s="144" t="s">
        <v>94</v>
      </c>
      <c r="C79" s="144"/>
      <c r="D79" s="55"/>
      <c r="E79" s="55"/>
      <c r="F79" s="42"/>
      <c r="G79" s="42"/>
      <c r="H79" s="42"/>
      <c r="I79" s="42"/>
      <c r="J79" s="53"/>
      <c r="K79" s="28"/>
      <c r="L79" s="15"/>
      <c r="M79" s="22"/>
      <c r="N79" s="22"/>
      <c r="O79" s="17"/>
      <c r="P79" s="17"/>
    </row>
    <row r="80" spans="1:16" ht="31.5" customHeight="1" x14ac:dyDescent="0.25">
      <c r="A80" s="34">
        <v>18</v>
      </c>
      <c r="B80" s="143" t="s">
        <v>95</v>
      </c>
      <c r="C80" s="143"/>
      <c r="D80" s="55">
        <v>16</v>
      </c>
      <c r="E80" s="55" t="s">
        <v>5</v>
      </c>
      <c r="F80" s="41"/>
      <c r="G80" s="41"/>
      <c r="H80" s="42">
        <f t="shared" ref="H80:H90" si="21">ROUND(D80*F80, 0)</f>
        <v>0</v>
      </c>
      <c r="I80" s="42">
        <f t="shared" ref="I80:I90" si="22">ROUND(D80*G80, 0)</f>
        <v>0</v>
      </c>
      <c r="J80" s="52">
        <f t="shared" si="20"/>
        <v>0</v>
      </c>
      <c r="K80" s="28"/>
      <c r="L80" s="15"/>
      <c r="M80" s="22"/>
      <c r="N80" s="16"/>
      <c r="O80" s="17"/>
      <c r="P80" s="17"/>
    </row>
    <row r="81" spans="1:16" ht="31.5" customHeight="1" x14ac:dyDescent="0.25">
      <c r="A81" s="34">
        <v>19</v>
      </c>
      <c r="B81" s="143" t="s">
        <v>96</v>
      </c>
      <c r="C81" s="143"/>
      <c r="D81" s="55">
        <v>1</v>
      </c>
      <c r="E81" s="55" t="s">
        <v>5</v>
      </c>
      <c r="F81" s="41"/>
      <c r="G81" s="41"/>
      <c r="H81" s="42">
        <f t="shared" si="21"/>
        <v>0</v>
      </c>
      <c r="I81" s="42">
        <f t="shared" si="22"/>
        <v>0</v>
      </c>
      <c r="J81" s="52">
        <f t="shared" si="20"/>
        <v>0</v>
      </c>
      <c r="K81" s="28"/>
      <c r="L81" s="15"/>
      <c r="M81" s="22"/>
      <c r="N81" s="16"/>
      <c r="O81" s="17"/>
      <c r="P81" s="17"/>
    </row>
    <row r="82" spans="1:16" ht="20.25" customHeight="1" x14ac:dyDescent="0.25">
      <c r="A82" s="34">
        <v>20</v>
      </c>
      <c r="B82" s="143" t="s">
        <v>97</v>
      </c>
      <c r="C82" s="143"/>
      <c r="D82" s="55">
        <v>5</v>
      </c>
      <c r="E82" s="55" t="s">
        <v>5</v>
      </c>
      <c r="F82" s="41"/>
      <c r="G82" s="41"/>
      <c r="H82" s="42">
        <f t="shared" si="21"/>
        <v>0</v>
      </c>
      <c r="I82" s="42">
        <f t="shared" si="22"/>
        <v>0</v>
      </c>
      <c r="J82" s="52">
        <f t="shared" si="20"/>
        <v>0</v>
      </c>
      <c r="K82" s="28"/>
      <c r="L82" s="15"/>
      <c r="M82" s="22"/>
      <c r="N82" s="16"/>
      <c r="O82" s="17"/>
      <c r="P82" s="17"/>
    </row>
    <row r="83" spans="1:16" ht="20.25" customHeight="1" x14ac:dyDescent="0.25">
      <c r="A83" s="34">
        <v>21</v>
      </c>
      <c r="B83" s="143" t="s">
        <v>98</v>
      </c>
      <c r="C83" s="143"/>
      <c r="D83" s="55">
        <v>3</v>
      </c>
      <c r="E83" s="55" t="s">
        <v>5</v>
      </c>
      <c r="F83" s="41"/>
      <c r="G83" s="41"/>
      <c r="H83" s="42">
        <f t="shared" si="21"/>
        <v>0</v>
      </c>
      <c r="I83" s="42">
        <f t="shared" si="22"/>
        <v>0</v>
      </c>
      <c r="J83" s="52">
        <f t="shared" si="20"/>
        <v>0</v>
      </c>
      <c r="K83" s="28"/>
      <c r="L83" s="15"/>
      <c r="M83" s="22"/>
      <c r="N83" s="16"/>
      <c r="O83" s="17"/>
      <c r="P83" s="17"/>
    </row>
    <row r="84" spans="1:16" ht="22.5" customHeight="1" x14ac:dyDescent="0.25">
      <c r="A84" s="34">
        <v>22</v>
      </c>
      <c r="B84" s="143" t="s">
        <v>99</v>
      </c>
      <c r="C84" s="143"/>
      <c r="D84" s="55">
        <v>5</v>
      </c>
      <c r="E84" s="55" t="s">
        <v>5</v>
      </c>
      <c r="F84" s="41"/>
      <c r="G84" s="41"/>
      <c r="H84" s="42">
        <f t="shared" si="21"/>
        <v>0</v>
      </c>
      <c r="I84" s="42">
        <f t="shared" si="22"/>
        <v>0</v>
      </c>
      <c r="J84" s="52">
        <f t="shared" si="20"/>
        <v>0</v>
      </c>
      <c r="K84" s="28"/>
      <c r="L84" s="15"/>
      <c r="M84" s="22"/>
      <c r="N84" s="16"/>
      <c r="O84" s="17"/>
      <c r="P84" s="17"/>
    </row>
    <row r="85" spans="1:16" ht="24.75" customHeight="1" x14ac:dyDescent="0.25">
      <c r="A85" s="34">
        <v>30</v>
      </c>
      <c r="B85" s="143" t="s">
        <v>100</v>
      </c>
      <c r="C85" s="143"/>
      <c r="D85" s="55">
        <v>1</v>
      </c>
      <c r="E85" s="55" t="s">
        <v>33</v>
      </c>
      <c r="F85" s="41"/>
      <c r="G85" s="41"/>
      <c r="H85" s="42">
        <f t="shared" si="21"/>
        <v>0</v>
      </c>
      <c r="I85" s="42">
        <f t="shared" si="22"/>
        <v>0</v>
      </c>
      <c r="J85" s="52">
        <f t="shared" si="20"/>
        <v>0</v>
      </c>
      <c r="K85" s="28"/>
      <c r="L85" s="15"/>
      <c r="M85" s="22"/>
      <c r="N85" s="16"/>
      <c r="O85" s="17"/>
      <c r="P85" s="17"/>
    </row>
    <row r="86" spans="1:16" x14ac:dyDescent="0.25">
      <c r="A86" s="34">
        <v>31</v>
      </c>
      <c r="B86" s="143" t="s">
        <v>101</v>
      </c>
      <c r="C86" s="143"/>
      <c r="D86" s="55">
        <v>1</v>
      </c>
      <c r="E86" s="55" t="s">
        <v>33</v>
      </c>
      <c r="F86" s="41"/>
      <c r="G86" s="41"/>
      <c r="H86" s="42">
        <f t="shared" si="21"/>
        <v>0</v>
      </c>
      <c r="I86" s="42">
        <f t="shared" si="22"/>
        <v>0</v>
      </c>
      <c r="J86" s="52">
        <f t="shared" si="20"/>
        <v>0</v>
      </c>
      <c r="K86" s="28"/>
      <c r="L86" s="15"/>
      <c r="M86" s="22"/>
      <c r="N86" s="16"/>
      <c r="O86" s="24"/>
      <c r="P86" s="17"/>
    </row>
    <row r="87" spans="1:16" x14ac:dyDescent="0.25">
      <c r="A87" s="34">
        <v>32</v>
      </c>
      <c r="B87" s="143" t="s">
        <v>102</v>
      </c>
      <c r="C87" s="143"/>
      <c r="D87" s="55">
        <v>1</v>
      </c>
      <c r="E87" s="55" t="s">
        <v>33</v>
      </c>
      <c r="F87" s="41"/>
      <c r="G87" s="41"/>
      <c r="H87" s="42">
        <f t="shared" si="21"/>
        <v>0</v>
      </c>
      <c r="I87" s="42">
        <f t="shared" si="22"/>
        <v>0</v>
      </c>
      <c r="J87" s="52">
        <f t="shared" si="20"/>
        <v>0</v>
      </c>
      <c r="K87" s="28"/>
      <c r="L87" s="15"/>
      <c r="M87" s="22"/>
      <c r="N87" s="16"/>
      <c r="O87" s="24"/>
      <c r="P87" s="17"/>
    </row>
    <row r="88" spans="1:16" x14ac:dyDescent="0.25">
      <c r="A88" s="34">
        <v>33</v>
      </c>
      <c r="B88" s="143" t="s">
        <v>103</v>
      </c>
      <c r="C88" s="143"/>
      <c r="D88" s="55">
        <v>1</v>
      </c>
      <c r="E88" s="55" t="s">
        <v>33</v>
      </c>
      <c r="F88" s="41"/>
      <c r="G88" s="41"/>
      <c r="H88" s="42">
        <f t="shared" si="21"/>
        <v>0</v>
      </c>
      <c r="I88" s="42">
        <f t="shared" si="22"/>
        <v>0</v>
      </c>
      <c r="J88" s="52">
        <f t="shared" si="20"/>
        <v>0</v>
      </c>
      <c r="K88" s="28"/>
      <c r="L88" s="15"/>
      <c r="M88" s="22"/>
      <c r="N88" s="16"/>
      <c r="O88" s="24"/>
      <c r="P88" s="17"/>
    </row>
    <row r="89" spans="1:16" ht="25.5" x14ac:dyDescent="0.25">
      <c r="A89" s="34">
        <v>34</v>
      </c>
      <c r="B89" s="128" t="s">
        <v>154</v>
      </c>
      <c r="C89" s="128"/>
      <c r="D89" s="128">
        <v>1</v>
      </c>
      <c r="E89" s="128" t="s">
        <v>33</v>
      </c>
      <c r="F89" s="61"/>
      <c r="G89" s="61"/>
      <c r="H89" s="62">
        <f t="shared" si="21"/>
        <v>0</v>
      </c>
      <c r="I89" s="62">
        <f t="shared" si="22"/>
        <v>0</v>
      </c>
      <c r="J89" s="64">
        <f t="shared" si="20"/>
        <v>0</v>
      </c>
      <c r="K89" s="28"/>
      <c r="L89" s="15"/>
      <c r="M89" s="22"/>
      <c r="N89" s="16"/>
      <c r="O89" s="24"/>
      <c r="P89" s="17"/>
    </row>
    <row r="90" spans="1:16" ht="15.75" thickBot="1" x14ac:dyDescent="0.3">
      <c r="A90" s="34">
        <v>35</v>
      </c>
      <c r="B90" s="145" t="s">
        <v>104</v>
      </c>
      <c r="C90" s="145"/>
      <c r="D90" s="60">
        <v>1</v>
      </c>
      <c r="E90" s="60" t="s">
        <v>33</v>
      </c>
      <c r="F90" s="62"/>
      <c r="G90" s="61"/>
      <c r="H90" s="62">
        <f t="shared" si="21"/>
        <v>0</v>
      </c>
      <c r="I90" s="62">
        <f t="shared" si="22"/>
        <v>0</v>
      </c>
      <c r="J90" s="64">
        <f t="shared" si="20"/>
        <v>0</v>
      </c>
      <c r="K90" s="28"/>
      <c r="L90" s="15"/>
      <c r="M90" s="22"/>
      <c r="N90" s="16"/>
      <c r="O90" s="24"/>
      <c r="P90" s="17"/>
    </row>
    <row r="91" spans="1:16" ht="15.75" thickBot="1" x14ac:dyDescent="0.3">
      <c r="A91" s="72"/>
      <c r="B91" s="141" t="s">
        <v>6</v>
      </c>
      <c r="C91" s="142"/>
      <c r="D91" s="73"/>
      <c r="E91" s="74"/>
      <c r="F91" s="75"/>
      <c r="G91" s="76"/>
      <c r="H91" s="70">
        <f>SUM(H62:H90)</f>
        <v>0</v>
      </c>
      <c r="I91" s="70">
        <f>SUM(I62:I90)</f>
        <v>0</v>
      </c>
      <c r="J91" s="70">
        <f>SUM(J62:J90)</f>
        <v>0</v>
      </c>
      <c r="K91" s="13"/>
      <c r="L91" s="12"/>
      <c r="M91" s="13"/>
      <c r="N91" s="13"/>
      <c r="O91" s="24"/>
      <c r="P91" s="17"/>
    </row>
    <row r="92" spans="1:16" x14ac:dyDescent="0.25">
      <c r="F92" s="20"/>
      <c r="G92" s="20"/>
      <c r="H92" s="20"/>
      <c r="I92" s="20"/>
      <c r="J92" s="20"/>
    </row>
    <row r="93" spans="1:16" x14ac:dyDescent="0.25">
      <c r="A93" s="134" t="s">
        <v>18</v>
      </c>
      <c r="B93" s="134"/>
      <c r="C93" s="51"/>
      <c r="D93" s="51"/>
      <c r="E93" s="51"/>
      <c r="F93" s="37"/>
      <c r="G93" s="37"/>
      <c r="H93" s="36"/>
      <c r="I93" s="36"/>
      <c r="J93" s="37"/>
      <c r="K93" s="24"/>
      <c r="L93" s="24"/>
      <c r="M93" s="17"/>
    </row>
    <row r="94" spans="1:16" s="7" customFormat="1" ht="12.75" x14ac:dyDescent="0.25">
      <c r="A94" s="55">
        <v>1</v>
      </c>
      <c r="B94" s="55" t="s">
        <v>112</v>
      </c>
      <c r="C94" s="55" t="s">
        <v>115</v>
      </c>
      <c r="D94" s="55">
        <v>1.44</v>
      </c>
      <c r="E94" s="55" t="s">
        <v>3</v>
      </c>
      <c r="F94" s="37"/>
      <c r="G94" s="37"/>
      <c r="H94" s="36">
        <f>D94*F94</f>
        <v>0</v>
      </c>
      <c r="I94" s="36">
        <f>D94*G94</f>
        <v>0</v>
      </c>
      <c r="J94" s="37">
        <f>H94+I94</f>
        <v>0</v>
      </c>
      <c r="K94" s="28"/>
      <c r="L94" s="15"/>
      <c r="M94" s="6"/>
      <c r="N94" s="6"/>
    </row>
    <row r="95" spans="1:16" ht="26.25" thickBot="1" x14ac:dyDescent="0.3">
      <c r="A95" s="55">
        <v>2</v>
      </c>
      <c r="B95" s="55" t="s">
        <v>19</v>
      </c>
      <c r="C95" s="60" t="s">
        <v>20</v>
      </c>
      <c r="D95" s="60">
        <v>1.44</v>
      </c>
      <c r="E95" s="60" t="s">
        <v>3</v>
      </c>
      <c r="F95" s="65"/>
      <c r="G95" s="65"/>
      <c r="H95" s="66">
        <f>D95*F95</f>
        <v>0</v>
      </c>
      <c r="I95" s="66">
        <f>D95*G95</f>
        <v>0</v>
      </c>
      <c r="J95" s="65">
        <f>H95+I95</f>
        <v>0</v>
      </c>
    </row>
    <row r="96" spans="1:16" ht="15.75" thickBot="1" x14ac:dyDescent="0.3">
      <c r="A96" s="54"/>
      <c r="B96" s="56"/>
      <c r="C96" s="67" t="s">
        <v>6</v>
      </c>
      <c r="D96" s="68"/>
      <c r="E96" s="68"/>
      <c r="F96" s="90"/>
      <c r="G96" s="90"/>
      <c r="H96" s="92">
        <f>SUM(H94:H95)</f>
        <v>0</v>
      </c>
      <c r="I96" s="92">
        <f>SUM(I94:I95)</f>
        <v>0</v>
      </c>
      <c r="J96" s="93">
        <f>SUM(J94:J95)</f>
        <v>0</v>
      </c>
      <c r="K96" s="13"/>
      <c r="L96" s="12"/>
    </row>
    <row r="97" spans="1:14" x14ac:dyDescent="0.25">
      <c r="F97" s="20"/>
      <c r="G97" s="20"/>
      <c r="H97" s="20"/>
      <c r="I97" s="20"/>
      <c r="J97" s="20"/>
    </row>
    <row r="98" spans="1:14" x14ac:dyDescent="0.25">
      <c r="A98" s="134" t="s">
        <v>149</v>
      </c>
      <c r="B98" s="134"/>
      <c r="C98" s="134"/>
      <c r="D98" s="51"/>
      <c r="E98" s="51"/>
      <c r="F98" s="37"/>
      <c r="G98" s="37"/>
      <c r="H98" s="36"/>
      <c r="I98" s="36"/>
      <c r="J98" s="37"/>
    </row>
    <row r="99" spans="1:14" ht="25.5" x14ac:dyDescent="0.25">
      <c r="A99" s="32">
        <v>1</v>
      </c>
      <c r="B99" s="32" t="s">
        <v>112</v>
      </c>
      <c r="C99" s="32" t="s">
        <v>116</v>
      </c>
      <c r="D99" s="32">
        <v>1</v>
      </c>
      <c r="E99" s="32" t="s">
        <v>5</v>
      </c>
      <c r="F99" s="37"/>
      <c r="G99" s="37"/>
      <c r="H99" s="36">
        <f t="shared" ref="H99:H106" si="23">D99*F99</f>
        <v>0</v>
      </c>
      <c r="I99" s="36">
        <f t="shared" ref="I99:I106" si="24">D99*G99</f>
        <v>0</v>
      </c>
      <c r="J99" s="37">
        <f t="shared" ref="J99:J106" si="25">H99+I99</f>
        <v>0</v>
      </c>
      <c r="K99" s="13"/>
      <c r="L99" s="4"/>
      <c r="M99" s="17"/>
      <c r="N99" s="17"/>
    </row>
    <row r="100" spans="1:14" s="7" customFormat="1" ht="38.25" x14ac:dyDescent="0.25">
      <c r="A100" s="55">
        <v>2</v>
      </c>
      <c r="B100" s="55" t="s">
        <v>123</v>
      </c>
      <c r="C100" s="44" t="s">
        <v>122</v>
      </c>
      <c r="D100" s="55">
        <v>247.9</v>
      </c>
      <c r="E100" s="55" t="s">
        <v>4</v>
      </c>
      <c r="F100" s="37"/>
      <c r="G100" s="37"/>
      <c r="H100" s="36">
        <f t="shared" si="23"/>
        <v>0</v>
      </c>
      <c r="I100" s="36">
        <f t="shared" si="24"/>
        <v>0</v>
      </c>
      <c r="J100" s="37">
        <f t="shared" si="25"/>
        <v>0</v>
      </c>
      <c r="K100" s="13"/>
      <c r="L100" s="4"/>
      <c r="M100" s="6"/>
      <c r="N100" s="14"/>
    </row>
    <row r="101" spans="1:14" s="7" customFormat="1" ht="38.25" x14ac:dyDescent="0.25">
      <c r="A101" s="55">
        <v>3</v>
      </c>
      <c r="B101" s="55" t="s">
        <v>125</v>
      </c>
      <c r="C101" s="44" t="s">
        <v>124</v>
      </c>
      <c r="D101" s="55">
        <v>247.9</v>
      </c>
      <c r="E101" s="55" t="s">
        <v>4</v>
      </c>
      <c r="F101" s="37"/>
      <c r="G101" s="37"/>
      <c r="H101" s="36">
        <f t="shared" si="23"/>
        <v>0</v>
      </c>
      <c r="I101" s="36">
        <f t="shared" si="24"/>
        <v>0</v>
      </c>
      <c r="J101" s="37">
        <f t="shared" si="25"/>
        <v>0</v>
      </c>
      <c r="K101" s="13"/>
      <c r="L101" s="4"/>
      <c r="M101" s="6"/>
      <c r="N101" s="14"/>
    </row>
    <row r="102" spans="1:14" s="7" customFormat="1" ht="16.5" customHeight="1" x14ac:dyDescent="0.25">
      <c r="A102" s="55">
        <v>4</v>
      </c>
      <c r="B102" s="55" t="s">
        <v>112</v>
      </c>
      <c r="C102" s="44" t="s">
        <v>117</v>
      </c>
      <c r="D102" s="55">
        <v>48.12</v>
      </c>
      <c r="E102" s="55" t="s">
        <v>4</v>
      </c>
      <c r="F102" s="37"/>
      <c r="G102" s="37"/>
      <c r="H102" s="36">
        <f t="shared" si="23"/>
        <v>0</v>
      </c>
      <c r="I102" s="36">
        <f t="shared" si="24"/>
        <v>0</v>
      </c>
      <c r="J102" s="37">
        <f t="shared" si="25"/>
        <v>0</v>
      </c>
      <c r="K102" s="13"/>
      <c r="L102" s="4"/>
      <c r="M102" s="6"/>
      <c r="N102" s="14"/>
    </row>
    <row r="103" spans="1:14" s="7" customFormat="1" ht="12.75" x14ac:dyDescent="0.25">
      <c r="A103" s="55">
        <v>5</v>
      </c>
      <c r="B103" s="55" t="s">
        <v>112</v>
      </c>
      <c r="C103" s="44" t="s">
        <v>118</v>
      </c>
      <c r="D103" s="55">
        <v>26.64</v>
      </c>
      <c r="E103" s="55" t="s">
        <v>4</v>
      </c>
      <c r="F103" s="37"/>
      <c r="G103" s="37"/>
      <c r="H103" s="36">
        <f t="shared" si="23"/>
        <v>0</v>
      </c>
      <c r="I103" s="36">
        <f t="shared" si="24"/>
        <v>0</v>
      </c>
      <c r="J103" s="37">
        <f t="shared" si="25"/>
        <v>0</v>
      </c>
      <c r="K103" s="13"/>
      <c r="L103" s="4"/>
      <c r="M103" s="6"/>
      <c r="N103" s="14"/>
    </row>
    <row r="104" spans="1:14" s="7" customFormat="1" ht="25.5" x14ac:dyDescent="0.25">
      <c r="A104" s="55">
        <v>6</v>
      </c>
      <c r="B104" s="55" t="s">
        <v>112</v>
      </c>
      <c r="C104" s="44" t="s">
        <v>119</v>
      </c>
      <c r="D104" s="55">
        <v>154.86000000000001</v>
      </c>
      <c r="E104" s="55" t="s">
        <v>4</v>
      </c>
      <c r="F104" s="37"/>
      <c r="G104" s="37"/>
      <c r="H104" s="36">
        <f t="shared" si="23"/>
        <v>0</v>
      </c>
      <c r="I104" s="36">
        <f t="shared" si="24"/>
        <v>0</v>
      </c>
      <c r="J104" s="37">
        <f t="shared" si="25"/>
        <v>0</v>
      </c>
      <c r="K104" s="13"/>
      <c r="L104" s="4"/>
      <c r="M104" s="6"/>
      <c r="N104" s="14"/>
    </row>
    <row r="105" spans="1:14" s="7" customFormat="1" ht="12.75" x14ac:dyDescent="0.25">
      <c r="A105" s="55">
        <v>7</v>
      </c>
      <c r="B105" s="113" t="s">
        <v>112</v>
      </c>
      <c r="C105" s="44" t="s">
        <v>120</v>
      </c>
      <c r="D105" s="113">
        <v>13.5</v>
      </c>
      <c r="E105" s="113" t="s">
        <v>4</v>
      </c>
      <c r="F105" s="37"/>
      <c r="G105" s="37"/>
      <c r="H105" s="36">
        <f t="shared" si="23"/>
        <v>0</v>
      </c>
      <c r="I105" s="36">
        <f t="shared" si="24"/>
        <v>0</v>
      </c>
      <c r="J105" s="37">
        <f t="shared" si="25"/>
        <v>0</v>
      </c>
      <c r="K105" s="13"/>
      <c r="L105" s="4"/>
      <c r="M105" s="6"/>
      <c r="N105" s="14"/>
    </row>
    <row r="106" spans="1:14" s="7" customFormat="1" ht="54" customHeight="1" thickBot="1" x14ac:dyDescent="0.3">
      <c r="A106" s="113">
        <v>8</v>
      </c>
      <c r="B106" s="113" t="s">
        <v>150</v>
      </c>
      <c r="C106" s="91" t="s">
        <v>151</v>
      </c>
      <c r="D106" s="114">
        <v>27.5</v>
      </c>
      <c r="E106" s="114" t="s">
        <v>4</v>
      </c>
      <c r="F106" s="65"/>
      <c r="G106" s="65"/>
      <c r="H106" s="66">
        <f t="shared" si="23"/>
        <v>0</v>
      </c>
      <c r="I106" s="66">
        <f t="shared" si="24"/>
        <v>0</v>
      </c>
      <c r="J106" s="65">
        <f t="shared" si="25"/>
        <v>0</v>
      </c>
      <c r="K106" s="13"/>
      <c r="L106" s="4"/>
      <c r="M106" s="6"/>
      <c r="N106" s="14"/>
    </row>
    <row r="107" spans="1:14" ht="15.75" thickBot="1" x14ac:dyDescent="0.3">
      <c r="A107" s="112"/>
      <c r="B107" s="125"/>
      <c r="C107" s="115" t="s">
        <v>6</v>
      </c>
      <c r="D107" s="116"/>
      <c r="E107" s="116"/>
      <c r="F107" s="90"/>
      <c r="G107" s="90"/>
      <c r="H107" s="92">
        <f>SUM(H99:H106)</f>
        <v>0</v>
      </c>
      <c r="I107" s="92">
        <f>SUM(I99:I106)</f>
        <v>0</v>
      </c>
      <c r="J107" s="93">
        <f>SUM(J99:J106)</f>
        <v>0</v>
      </c>
      <c r="K107" s="13"/>
      <c r="L107" s="12"/>
    </row>
    <row r="108" spans="1:14" x14ac:dyDescent="0.25">
      <c r="A108" s="19"/>
      <c r="B108" s="19"/>
      <c r="C108" s="19"/>
      <c r="D108" s="19"/>
      <c r="E108" s="19"/>
      <c r="F108" s="94"/>
      <c r="G108" s="94"/>
      <c r="H108" s="95"/>
      <c r="I108" s="95"/>
      <c r="J108" s="95"/>
      <c r="K108" s="13"/>
      <c r="L108" s="12"/>
    </row>
    <row r="109" spans="1:14" x14ac:dyDescent="0.25">
      <c r="A109" s="134" t="s">
        <v>152</v>
      </c>
      <c r="B109" s="134"/>
      <c r="C109" s="134"/>
      <c r="D109" s="51"/>
      <c r="E109" s="51"/>
      <c r="F109" s="51"/>
      <c r="G109" s="51"/>
      <c r="H109" s="51"/>
      <c r="I109" s="51"/>
      <c r="J109" s="59"/>
    </row>
    <row r="110" spans="1:14" ht="28.5" customHeight="1" x14ac:dyDescent="0.25">
      <c r="A110" s="111"/>
      <c r="B110" s="135" t="s">
        <v>153</v>
      </c>
      <c r="C110" s="136"/>
      <c r="D110" s="51">
        <v>1</v>
      </c>
      <c r="E110" s="51" t="s">
        <v>5</v>
      </c>
      <c r="F110" s="51"/>
      <c r="G110" s="51"/>
      <c r="H110" s="51">
        <v>0</v>
      </c>
      <c r="I110" s="42">
        <f>ROUND(D110*G110, 0)</f>
        <v>0</v>
      </c>
      <c r="J110" s="43">
        <f>H110+I110</f>
        <v>0</v>
      </c>
    </row>
    <row r="111" spans="1:14" x14ac:dyDescent="0.25">
      <c r="A111" s="51"/>
      <c r="B111" s="137" t="s">
        <v>142</v>
      </c>
      <c r="C111" s="138"/>
      <c r="D111" s="51">
        <v>80</v>
      </c>
      <c r="E111" s="51" t="s">
        <v>143</v>
      </c>
      <c r="F111" s="41"/>
      <c r="G111" s="41"/>
      <c r="H111" s="42">
        <f t="shared" ref="H111" si="26">ROUND(D111*F111, 0)</f>
        <v>0</v>
      </c>
      <c r="I111" s="42">
        <f>ROUND(D111*G111, 0)</f>
        <v>0</v>
      </c>
      <c r="J111" s="43">
        <f>H111+I111</f>
        <v>0</v>
      </c>
    </row>
    <row r="112" spans="1:14" ht="15.75" thickBot="1" x14ac:dyDescent="0.3">
      <c r="A112" s="51"/>
      <c r="B112" s="139" t="s">
        <v>145</v>
      </c>
      <c r="C112" s="140"/>
      <c r="D112" s="99">
        <v>1</v>
      </c>
      <c r="E112" s="99" t="s">
        <v>5</v>
      </c>
      <c r="F112" s="61"/>
      <c r="G112" s="61"/>
      <c r="H112" s="62">
        <f t="shared" ref="H112" si="27">ROUND(D112*F112, 0)</f>
        <v>0</v>
      </c>
      <c r="I112" s="62">
        <f>ROUND(D112*G112, 0)</f>
        <v>0</v>
      </c>
      <c r="J112" s="63">
        <f>H112+I112</f>
        <v>0</v>
      </c>
    </row>
    <row r="113" spans="1:14" ht="15.75" thickBot="1" x14ac:dyDescent="0.3">
      <c r="A113" s="20"/>
      <c r="B113" s="20"/>
      <c r="C113" s="100" t="s">
        <v>144</v>
      </c>
      <c r="D113" s="101"/>
      <c r="E113" s="101"/>
      <c r="F113" s="102"/>
      <c r="G113" s="102"/>
      <c r="H113" s="103">
        <f>SUM(H111:H112)</f>
        <v>0</v>
      </c>
      <c r="I113" s="103">
        <f>SUM(I110:I112)</f>
        <v>0</v>
      </c>
      <c r="J113" s="104">
        <f>SUM(J110:J112)</f>
        <v>0</v>
      </c>
    </row>
    <row r="114" spans="1:14" x14ac:dyDescent="0.25">
      <c r="A114" s="20"/>
      <c r="B114" s="20"/>
      <c r="C114" s="20"/>
      <c r="D114" s="20"/>
      <c r="E114" s="20"/>
      <c r="F114" s="96"/>
      <c r="G114" s="96"/>
      <c r="H114" s="97"/>
      <c r="I114" s="97"/>
      <c r="J114" s="30"/>
    </row>
    <row r="115" spans="1:14" s="7" customFormat="1" ht="12.75" x14ac:dyDescent="0.25">
      <c r="A115" s="134" t="s">
        <v>41</v>
      </c>
      <c r="B115" s="134"/>
      <c r="C115" s="134"/>
      <c r="D115" s="31"/>
      <c r="E115" s="31"/>
      <c r="F115" s="39"/>
      <c r="G115" s="39"/>
      <c r="H115" s="39"/>
      <c r="I115" s="39"/>
      <c r="J115" s="53"/>
      <c r="K115" s="13"/>
      <c r="L115" s="26"/>
      <c r="M115" s="6"/>
      <c r="N115" s="6"/>
    </row>
    <row r="116" spans="1:14" s="7" customFormat="1" ht="12.75" x14ac:dyDescent="0.25">
      <c r="A116" s="32">
        <v>1</v>
      </c>
      <c r="B116" s="32" t="s">
        <v>42</v>
      </c>
      <c r="C116" s="32" t="s">
        <v>43</v>
      </c>
      <c r="D116" s="32">
        <v>1</v>
      </c>
      <c r="E116" s="32" t="s">
        <v>5</v>
      </c>
      <c r="F116" s="36"/>
      <c r="G116" s="36"/>
      <c r="H116" s="37">
        <f>ROUND(D116*F116, 0)</f>
        <v>0</v>
      </c>
      <c r="I116" s="40">
        <f>D116*G116</f>
        <v>0</v>
      </c>
      <c r="J116" s="43">
        <f>H116+I116</f>
        <v>0</v>
      </c>
      <c r="K116" s="13"/>
      <c r="L116" s="4"/>
      <c r="M116" s="6"/>
      <c r="N116" s="6"/>
    </row>
    <row r="117" spans="1:14" s="7" customFormat="1" ht="13.5" thickBot="1" x14ac:dyDescent="0.3">
      <c r="A117" s="32"/>
      <c r="B117" s="117"/>
      <c r="C117" s="118"/>
      <c r="D117" s="119"/>
      <c r="E117" s="119"/>
      <c r="F117" s="120"/>
      <c r="G117" s="120"/>
      <c r="H117" s="121"/>
      <c r="I117" s="122"/>
      <c r="J117" s="123"/>
      <c r="K117" s="13"/>
      <c r="L117" s="4"/>
      <c r="M117" s="6"/>
      <c r="N117" s="6"/>
    </row>
    <row r="118" spans="1:14" s="7" customFormat="1" ht="13.5" thickBot="1" x14ac:dyDescent="0.3">
      <c r="A118" s="54"/>
      <c r="B118" s="56"/>
      <c r="C118" s="67" t="s">
        <v>6</v>
      </c>
      <c r="D118" s="68"/>
      <c r="E118" s="68"/>
      <c r="F118" s="69"/>
      <c r="G118" s="69"/>
      <c r="H118" s="70">
        <f>ROUND(SUM(H116:H116),0)</f>
        <v>0</v>
      </c>
      <c r="I118" s="70">
        <f>ROUND(SUM(I116:I116),0)</f>
        <v>0</v>
      </c>
      <c r="J118" s="86">
        <f>SUM(J116)</f>
        <v>0</v>
      </c>
      <c r="K118" s="13"/>
      <c r="L118" s="12"/>
      <c r="M118" s="6"/>
      <c r="N118" s="6"/>
    </row>
    <row r="119" spans="1:14" s="7" customFormat="1" ht="13.5" thickBot="1" x14ac:dyDescent="0.3">
      <c r="A119" s="19"/>
      <c r="B119" s="19"/>
      <c r="C119" s="19"/>
      <c r="D119" s="19"/>
      <c r="E119" s="19"/>
      <c r="F119" s="1"/>
      <c r="G119" s="1"/>
      <c r="H119" s="11"/>
      <c r="I119" s="11"/>
      <c r="J119" s="25"/>
      <c r="K119" s="13"/>
      <c r="L119" s="12"/>
      <c r="M119" s="6"/>
      <c r="N119" s="6"/>
    </row>
    <row r="120" spans="1:14" s="7" customFormat="1" ht="13.5" thickBot="1" x14ac:dyDescent="0.3">
      <c r="A120" s="19"/>
      <c r="B120" s="19"/>
      <c r="C120" s="19"/>
      <c r="D120" s="19"/>
      <c r="E120" s="129"/>
      <c r="F120" s="130"/>
      <c r="G120" s="131"/>
      <c r="H120" s="48" t="s">
        <v>133</v>
      </c>
      <c r="I120" s="49" t="s">
        <v>109</v>
      </c>
      <c r="J120" s="105" t="s">
        <v>134</v>
      </c>
      <c r="K120" s="13"/>
      <c r="L120" s="12"/>
      <c r="M120" s="6"/>
      <c r="N120" s="6"/>
    </row>
    <row r="121" spans="1:14" s="7" customFormat="1" ht="12.75" x14ac:dyDescent="0.25">
      <c r="A121" s="19"/>
      <c r="B121" s="19"/>
      <c r="C121" s="19"/>
      <c r="D121" s="19"/>
      <c r="E121" s="132" t="s">
        <v>132</v>
      </c>
      <c r="F121" s="132"/>
      <c r="G121" s="109" t="s">
        <v>126</v>
      </c>
      <c r="H121" s="50">
        <f>H6+H12+H28+H35+H39+H57+H91+H96+H107+H118+H113</f>
        <v>0</v>
      </c>
      <c r="I121" s="50">
        <f>I6+I12+I28+I35+I39+I57+I91+I96+I107+I118+I113</f>
        <v>0</v>
      </c>
      <c r="J121" s="50">
        <f>H121+I121</f>
        <v>0</v>
      </c>
      <c r="K121" s="13"/>
      <c r="L121" s="12"/>
      <c r="M121" s="6"/>
      <c r="N121" s="6"/>
    </row>
    <row r="122" spans="1:14" s="7" customFormat="1" ht="12.75" x14ac:dyDescent="0.25">
      <c r="A122" s="19"/>
      <c r="B122" s="19"/>
      <c r="C122" s="19"/>
      <c r="D122" s="19"/>
      <c r="E122" s="133"/>
      <c r="F122" s="133"/>
      <c r="G122" s="50" t="s">
        <v>127</v>
      </c>
      <c r="H122" s="50">
        <f>H123-H121</f>
        <v>0</v>
      </c>
      <c r="I122" s="50">
        <f>I123-I121</f>
        <v>0</v>
      </c>
      <c r="J122" s="50">
        <f>J123-J121</f>
        <v>0</v>
      </c>
      <c r="K122" s="13"/>
      <c r="L122" s="12"/>
      <c r="M122" s="6"/>
      <c r="N122" s="6"/>
    </row>
    <row r="123" spans="1:14" x14ac:dyDescent="0.25">
      <c r="E123" s="133"/>
      <c r="F123" s="133"/>
      <c r="G123" s="50" t="s">
        <v>128</v>
      </c>
      <c r="H123" s="50">
        <f>1.27*H121</f>
        <v>0</v>
      </c>
      <c r="I123" s="50">
        <f t="shared" ref="I123" si="28">1.27*I121</f>
        <v>0</v>
      </c>
      <c r="J123" s="50">
        <f>1.27*J121</f>
        <v>0</v>
      </c>
    </row>
    <row r="124" spans="1:14" x14ac:dyDescent="0.25">
      <c r="B124" s="98"/>
    </row>
    <row r="128" spans="1:14" x14ac:dyDescent="0.25">
      <c r="H128" s="110"/>
      <c r="I128" s="110"/>
      <c r="J128" s="110"/>
    </row>
    <row r="129" spans="3:10" x14ac:dyDescent="0.25">
      <c r="H129" s="110"/>
      <c r="I129" s="110"/>
      <c r="J129" s="110"/>
    </row>
    <row r="130" spans="3:10" x14ac:dyDescent="0.25">
      <c r="D130" s="110"/>
      <c r="E130" s="110"/>
      <c r="F130" s="110"/>
      <c r="G130" s="110"/>
      <c r="J130"/>
    </row>
    <row r="131" spans="3:10" x14ac:dyDescent="0.25">
      <c r="D131" s="110"/>
      <c r="E131" s="110"/>
      <c r="F131" s="110"/>
      <c r="G131" s="110"/>
    </row>
    <row r="134" spans="3:10" x14ac:dyDescent="0.25">
      <c r="H134" s="41" t="e">
        <f>G136*#REF!</f>
        <v>#REF!</v>
      </c>
    </row>
    <row r="135" spans="3:10" x14ac:dyDescent="0.25">
      <c r="H135" s="41" t="e">
        <f>G137*#REF!</f>
        <v>#REF!</v>
      </c>
    </row>
    <row r="136" spans="3:10" x14ac:dyDescent="0.25">
      <c r="C136" s="41" t="e">
        <f>#REF!+#REF!+#REF!</f>
        <v>#REF!</v>
      </c>
      <c r="D136" s="41" t="e">
        <f>C136*#REF!</f>
        <v>#REF!</v>
      </c>
      <c r="E136" s="42" t="e">
        <f>D136*#REF!</f>
        <v>#REF!</v>
      </c>
      <c r="F136" s="42" t="e">
        <f>E136*#REF!</f>
        <v>#REF!</v>
      </c>
      <c r="G136" s="43" t="e">
        <f>F136*#REF!</f>
        <v>#REF!</v>
      </c>
      <c r="H136" s="41" t="e">
        <f>SUM(H134:H135)</f>
        <v>#REF!</v>
      </c>
    </row>
    <row r="137" spans="3:10" x14ac:dyDescent="0.25">
      <c r="C137" s="41" t="e">
        <f>#REF!+#REF!+#REF!</f>
        <v>#REF!</v>
      </c>
      <c r="D137" s="41" t="e">
        <f>C137*#REF!</f>
        <v>#REF!</v>
      </c>
      <c r="E137" s="42" t="e">
        <f>D137*#REF!</f>
        <v>#REF!</v>
      </c>
      <c r="F137" s="42" t="e">
        <f>E137*#REF!</f>
        <v>#REF!</v>
      </c>
      <c r="G137" s="43" t="e">
        <f>F137*#REF!</f>
        <v>#REF!</v>
      </c>
    </row>
    <row r="138" spans="3:10" x14ac:dyDescent="0.25">
      <c r="C138" s="41"/>
      <c r="D138" s="41"/>
      <c r="E138" s="42"/>
      <c r="F138" s="42"/>
      <c r="G138" s="43"/>
    </row>
  </sheetData>
  <mergeCells count="39">
    <mergeCell ref="A14:C14"/>
    <mergeCell ref="A4:C4"/>
    <mergeCell ref="A8:C8"/>
    <mergeCell ref="B74:C74"/>
    <mergeCell ref="A30:B30"/>
    <mergeCell ref="A37:C37"/>
    <mergeCell ref="A41:B41"/>
    <mergeCell ref="A59:B59"/>
    <mergeCell ref="B60:C60"/>
    <mergeCell ref="A109:C109"/>
    <mergeCell ref="B61:C61"/>
    <mergeCell ref="B65:C65"/>
    <mergeCell ref="B70:C70"/>
    <mergeCell ref="B72:C72"/>
    <mergeCell ref="B73:C73"/>
    <mergeCell ref="B86:C86"/>
    <mergeCell ref="B75:C75"/>
    <mergeCell ref="B76:C76"/>
    <mergeCell ref="B77:C77"/>
    <mergeCell ref="B78:C78"/>
    <mergeCell ref="B79:C79"/>
    <mergeCell ref="B80:C80"/>
    <mergeCell ref="B87:C87"/>
    <mergeCell ref="B88:C88"/>
    <mergeCell ref="B90:C90"/>
    <mergeCell ref="B91:C91"/>
    <mergeCell ref="B81:C81"/>
    <mergeCell ref="B82:C82"/>
    <mergeCell ref="B83:C83"/>
    <mergeCell ref="B84:C84"/>
    <mergeCell ref="B85:C85"/>
    <mergeCell ref="E120:G120"/>
    <mergeCell ref="E121:F123"/>
    <mergeCell ref="A93:B93"/>
    <mergeCell ref="A98:C98"/>
    <mergeCell ref="B110:C110"/>
    <mergeCell ref="B111:C111"/>
    <mergeCell ref="B112:C112"/>
    <mergeCell ref="A115:C115"/>
  </mergeCells>
  <phoneticPr fontId="9" type="noConversion"/>
  <pageMargins left="0.7" right="0.7" top="0.75" bottom="0.75" header="0.3" footer="0.3"/>
  <pageSetup paperSize="8" scale="82" orientation="landscape" r:id="rId1"/>
  <rowBreaks count="1" manualBreakCount="1">
    <brk id="8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befejezési költség</vt:lpstr>
      <vt:lpstr>'befejezési költség'!Nyomtatási_terület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dc:creator>
  <cp:lastModifiedBy>Pintér-Szövényi Eszter Ágnes</cp:lastModifiedBy>
  <cp:lastPrinted>2020-07-16T21:15:51Z</cp:lastPrinted>
  <dcterms:created xsi:type="dcterms:W3CDTF">2020-07-02T09:12:56Z</dcterms:created>
  <dcterms:modified xsi:type="dcterms:W3CDTF">2020-07-24T12:07:52Z</dcterms:modified>
</cp:coreProperties>
</file>